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2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'BS'!$A$1:$H$66</definedName>
    <definedName name="_xlnm.Print_Area" localSheetId="3">'CF'!$A$1:$H$68</definedName>
    <definedName name="_xlnm.Print_Area" localSheetId="2">'EQUITY '!$A$1:$K$52</definedName>
    <definedName name="_xlnm.Print_Area" localSheetId="1">'PNL'!$A$1:$I$45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<sst xmlns="http://schemas.openxmlformats.org/spreadsheetml/2006/main" count="235" uniqueCount="187">
  <si>
    <t>(Incorporated in Malaysia)</t>
  </si>
  <si>
    <t>RM'000</t>
  </si>
  <si>
    <t>Share</t>
  </si>
  <si>
    <t>Retained</t>
  </si>
  <si>
    <t>Total</t>
  </si>
  <si>
    <t>Capital</t>
  </si>
  <si>
    <t>Premium</t>
  </si>
  <si>
    <t>Condensed Consolidated Statements of Changes in Equity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</si>
  <si>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</si>
  <si>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</si>
  <si>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</si>
  <si>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</si>
  <si>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</si>
  <si>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</si>
  <si>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</si>
  <si>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Cash &amp; Cash Equivalents</t>
  </si>
  <si>
    <t>Cost of sales</t>
  </si>
  <si>
    <t>Inventories</t>
  </si>
  <si>
    <t>Tax recoverable</t>
  </si>
  <si>
    <t>Current Year</t>
  </si>
  <si>
    <t>Gross profit</t>
  </si>
  <si>
    <t>Condensed Consolidated Income Statements</t>
  </si>
  <si>
    <t>(The figures have  not been audited)</t>
  </si>
  <si>
    <t>Reserve on consolidation</t>
  </si>
  <si>
    <t xml:space="preserve">Quarter ended </t>
  </si>
  <si>
    <t>Term loan - secured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</si>
  <si>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</si>
  <si>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</si>
  <si>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</si>
  <si>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</si>
  <si>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</si>
  <si>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</si>
  <si>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</si>
  <si>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</si>
  <si>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</si>
  <si>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</si>
  <si>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</si>
  <si>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</si>
  <si>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Interest received</t>
  </si>
  <si>
    <t xml:space="preserve">Corr.Quarter ended </t>
  </si>
  <si>
    <t>Todate ended</t>
  </si>
  <si>
    <t>Corr. Period ended</t>
  </si>
  <si>
    <t xml:space="preserve">Current Year </t>
  </si>
  <si>
    <t>Cash and bank balance</t>
  </si>
  <si>
    <t>Short-term borrowings - secured</t>
  </si>
  <si>
    <t>Fixed deposit with licensed banks</t>
  </si>
  <si>
    <t>Cash and bank balances</t>
  </si>
  <si>
    <t>Less: Fixed deposits pledged to licensed banks</t>
  </si>
  <si>
    <t>Note</t>
  </si>
  <si>
    <t>Individual Quarter</t>
  </si>
  <si>
    <t>Preceding Year</t>
  </si>
  <si>
    <t>Trade receivables</t>
  </si>
  <si>
    <t>Fixed deposits with licence banks</t>
  </si>
  <si>
    <t>Trade payables</t>
  </si>
  <si>
    <t>Hire purchase and lease creditors</t>
  </si>
  <si>
    <t>Cumulative Quarter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</si>
  <si>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</si>
  <si>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</si>
  <si>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</si>
  <si>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>Revenue</t>
  </si>
  <si>
    <t>Finance costs</t>
  </si>
  <si>
    <t>Minority interest</t>
  </si>
  <si>
    <t>Earnings per share (sen)</t>
  </si>
  <si>
    <t>-</t>
  </si>
  <si>
    <t xml:space="preserve">Basic </t>
  </si>
  <si>
    <t>31 Dec 2005</t>
  </si>
  <si>
    <t>At 1 January 2006</t>
  </si>
  <si>
    <t xml:space="preserve">ASSETS </t>
  </si>
  <si>
    <t>Non-current assets</t>
  </si>
  <si>
    <t>Property, plant and equipment</t>
  </si>
  <si>
    <t>Investment properties</t>
  </si>
  <si>
    <t>Quarry development expenditure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</si>
  <si>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</si>
  <si>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</si>
  <si>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</si>
  <si>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</si>
  <si>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</si>
  <si>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</si>
  <si>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</si>
  <si>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Retained earnings</t>
  </si>
  <si>
    <t>Total equity</t>
  </si>
  <si>
    <t>Non-current liabilities</t>
  </si>
  <si>
    <t>Current liabilities</t>
  </si>
  <si>
    <t>Term loans - secured</t>
  </si>
  <si>
    <t>Other payables, deposits and accruals</t>
  </si>
  <si>
    <t>Other receivables, deposits and prepayments</t>
  </si>
  <si>
    <t>Bank overdraft - secured</t>
  </si>
  <si>
    <t xml:space="preserve">Deferred tax </t>
  </si>
  <si>
    <t>Current tax payable</t>
  </si>
  <si>
    <t>Total liabilities</t>
  </si>
  <si>
    <t>TOTAL EQUITY AND LIABILITIES</t>
  </si>
  <si>
    <t>the accompanying explanatory notes attached to the interim financial statements and</t>
  </si>
  <si>
    <t>the audited financial statements for financial year ended 31 December 2005.</t>
  </si>
  <si>
    <t>Other income</t>
  </si>
  <si>
    <t>Administrative expenses</t>
  </si>
  <si>
    <t>Income tax expense</t>
  </si>
  <si>
    <t>Attributable to :</t>
  </si>
  <si>
    <t>Equity holders of the parent</t>
  </si>
  <si>
    <t>(Note 1)</t>
  </si>
  <si>
    <t>Notes</t>
  </si>
  <si>
    <t>N/A - Not Applicable</t>
  </si>
  <si>
    <t>Treasury</t>
  </si>
  <si>
    <t>Shares</t>
  </si>
  <si>
    <t>Earnings</t>
  </si>
  <si>
    <t>Equity</t>
  </si>
  <si>
    <t>Reserve on</t>
  </si>
  <si>
    <t>Consolidation</t>
  </si>
  <si>
    <t xml:space="preserve"> - as previously reported</t>
  </si>
  <si>
    <t xml:space="preserve"> - adoption of FRS 3 on 1 January 2006</t>
  </si>
  <si>
    <t xml:space="preserve"> - as adjusted on the impact of new FRS</t>
  </si>
  <si>
    <t>At 1 January 2005</t>
  </si>
  <si>
    <t>*</t>
  </si>
  <si>
    <t xml:space="preserve">Shares issued pursuant to acquisition of </t>
  </si>
  <si>
    <t xml:space="preserve"> * Represent RM2</t>
  </si>
  <si>
    <t>explanatory notes attached to the interim financial statements and the audited financial statements</t>
  </si>
  <si>
    <t>for financial year ended 31 December 2005.</t>
  </si>
  <si>
    <t xml:space="preserve">Preceding Year </t>
  </si>
  <si>
    <t>Drawdown of short term borrowings</t>
  </si>
  <si>
    <t>Repayment of term loan</t>
  </si>
  <si>
    <t>Repayment of hire-purchase and lease creditors</t>
  </si>
  <si>
    <t>Acquisition of treasury shares</t>
  </si>
  <si>
    <t>Decrease in current liabilities</t>
  </si>
  <si>
    <t>Increase in current assets</t>
  </si>
  <si>
    <t xml:space="preserve">The Condensed Consolidated Income Statements should be read in conjunction with the accompanying </t>
  </si>
  <si>
    <t xml:space="preserve">The Condensed Consolidated Cash Flow Statements should be read in conjunction with the  </t>
  </si>
  <si>
    <t>Net assets per share (RM)</t>
  </si>
  <si>
    <t>Repurchased of own shares</t>
  </si>
  <si>
    <t xml:space="preserve">accompanying explanatory notes attached to the interim financial statements and the audited </t>
  </si>
  <si>
    <t>financial statements for financial year ended 31 December 2005.</t>
  </si>
  <si>
    <t xml:space="preserve">  KSC, MCSB, MQSB, MPSB</t>
  </si>
  <si>
    <t xml:space="preserve">  MISB &amp; MRSB on 1.1.2005</t>
  </si>
  <si>
    <t>KSC - K.S. Chin Minerals Sdn. Bhd.</t>
  </si>
  <si>
    <t>MCSB - Minetech Construction Sdn. Bhd. (formerly known as Angkasa Tegas Sdn.Bhd)</t>
  </si>
  <si>
    <t>MQSB - Minetech Quarries Sdn. Bhd. (formerly known as Tegas Marketing Sdn. Bhd.)</t>
  </si>
  <si>
    <t>MPSB - Minetech Premix Sdn. Bhd. (formerly known as Tegas Premix Sdn. Bhd.)</t>
  </si>
  <si>
    <t>MRSB - Minetech Realty Sdn. Bhd. (formerly known as Solar Media Sdn. Bhd.)</t>
  </si>
  <si>
    <t>MISB - Minetech Industries Sdn. Bhd. (formerly known as Drillman Industrial Supplies Sdn. Bhd.)</t>
  </si>
  <si>
    <t xml:space="preserve"> </t>
  </si>
  <si>
    <t xml:space="preserve">Investment in associate company </t>
  </si>
  <si>
    <t>* represent  RM49</t>
  </si>
  <si>
    <t>Unaudited As At</t>
  </si>
  <si>
    <t>Audited As At</t>
  </si>
  <si>
    <t>Net cash flow from/ (used in) operating activities</t>
  </si>
  <si>
    <t>Net cash flow used in investing activities</t>
  </si>
  <si>
    <t>Net cash flow from/(used in) operation</t>
  </si>
  <si>
    <t>Proceeds from issuance of shares</t>
  </si>
  <si>
    <t>Payment of listing expenses</t>
  </si>
  <si>
    <t>Public issue of 10,000,000 ordinary</t>
  </si>
  <si>
    <t xml:space="preserve">  shares of RM1.00 each</t>
  </si>
  <si>
    <t>Share issue expenses</t>
  </si>
  <si>
    <t>The entire share capital of 55,000,000 ordinary shares were listed on the Second Board of Bursa Malaysia</t>
  </si>
  <si>
    <t>Securities Berhad on 22 Jul 2005. RM13,000,000 has been raised from its listing exercise from the Public</t>
  </si>
  <si>
    <t>Issue of 10,000,000 shares of RM1.00 each based on the issue price of RM1.30 per share.</t>
  </si>
  <si>
    <t>Minority Interest</t>
  </si>
  <si>
    <t>Withdrawal/(placement) of fixed deposits</t>
  </si>
  <si>
    <t>* represent RM49</t>
  </si>
  <si>
    <t>31 Dec 2006</t>
  </si>
  <si>
    <t>For the quarter ended 31 December 2006</t>
  </si>
  <si>
    <t>Condensed Consolidated Balance Sheets As At 31 December 2006</t>
  </si>
  <si>
    <t>For  the  quarter  ended 31 December 2006</t>
  </si>
  <si>
    <t>Balance as at 31 December 2006</t>
  </si>
  <si>
    <t>Balance as at 31 December 2005</t>
  </si>
  <si>
    <t xml:space="preserve">The basic earnings per share as at 31 Dec 2005 have been calculated based on the weighted average </t>
  </si>
  <si>
    <t>number of shares issued as at 31 Dec 2005 after taking into account the issue shares during that period.</t>
  </si>
  <si>
    <t>The number of fully paid-up ordinary shares of RM1.00 each in issue as at 31 Dec 2006 was 55,000,000.</t>
  </si>
  <si>
    <t>Dividend</t>
  </si>
  <si>
    <t xml:space="preserve">The Condensed Consolidated Statements of Changes in Equity should be read in conjunction with the </t>
  </si>
  <si>
    <t>statements for financial year ended 31 December 2005.</t>
  </si>
  <si>
    <t>accompanying explanatory notes attached to the interim financial statements and the audited financial</t>
  </si>
  <si>
    <t>Translation reserve</t>
  </si>
  <si>
    <t>Effect of currency translation</t>
  </si>
  <si>
    <t>Non-current assets held for sale</t>
  </si>
  <si>
    <t>Liabilities attributable to non-current assets held for sale</t>
  </si>
  <si>
    <t>Proceeds from issuance of MUNIF notes</t>
  </si>
  <si>
    <t>Payment of MUNIF/MTN processing fee</t>
  </si>
  <si>
    <t>Reserve</t>
  </si>
  <si>
    <t>Foreign Currency</t>
  </si>
  <si>
    <t xml:space="preserve"> ---------- Attributable to equity holders of the parent --------------------</t>
  </si>
  <si>
    <t>Investment in associated company</t>
  </si>
  <si>
    <t>(Loss)/Profit Before Tax</t>
  </si>
  <si>
    <t>Net profit for the year</t>
  </si>
  <si>
    <t>Dividend paid</t>
  </si>
  <si>
    <t>Net cash flow from financing activities</t>
  </si>
  <si>
    <t>Cash and Cash Equivalents at beginning of the year</t>
  </si>
  <si>
    <t>Cash and Cash Equivalents at end of the year</t>
  </si>
  <si>
    <t>(Loss)/Profit for the period/year</t>
  </si>
  <si>
    <t>Bank overdrafts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</si>
</sst>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_-;\-* #,##0.0_-;_-* &quot;-&quot;??_-;_-@_-"/>
    <numFmt numFmtId="205" formatCode="_-* #,##0_-;\-* #,##0_-;_-* &quot;-&quot;??_-;_-@_-"/>
    <numFmt numFmtId="206" formatCode="#,##0_ ;\-#,##0\ "/>
    <numFmt numFmtId="207" formatCode="#,##0_ ;[Red]\-#,##0\ "/>
    <numFmt numFmtId="208" formatCode="#,##0.0;[Red]\-#,##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(* #,##0.000_);_(* \(#,##0.000\);_(* &quot;-&quot;??_);_(@_)"/>
    <numFmt numFmtId="216" formatCode="_(* #,##0.0000_);_(* \(#,##0.0000\);_(* &quot;-&quot;??_);_(@_)"/>
    <numFmt numFmtId="217" formatCode="_(* #,##0.0_);_(* \(#,##0.0\);_(* &quot;-&quot;??_);_(@_)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 applyBorder="1">
      <alignment/>
      <protection/>
    </xf>
    <xf numFmtId="38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4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2" applyFont="1" applyFill="1">
      <alignment/>
      <protection/>
    </xf>
    <xf numFmtId="0" fontId="8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2" applyFont="1">
      <alignment/>
      <protection/>
    </xf>
    <xf numFmtId="0" fontId="8" fillId="0" borderId="0" xfId="24" applyFont="1" applyAlignment="1">
      <alignment/>
      <protection/>
    </xf>
    <xf numFmtId="0" fontId="8" fillId="0" borderId="0" xfId="25" applyFont="1" applyAlignment="1">
      <alignment/>
      <protection/>
    </xf>
    <xf numFmtId="0" fontId="0" fillId="0" borderId="0" xfId="24" applyFont="1" applyFill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2" applyFont="1">
      <alignment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4" fontId="8" fillId="0" borderId="0" xfId="22" applyNumberFormat="1" applyFont="1" applyFill="1" applyAlignment="1" quotePrefix="1">
      <alignment horizontal="center"/>
      <protection/>
    </xf>
    <xf numFmtId="0" fontId="0" fillId="0" borderId="0" xfId="0" applyFont="1" applyAlignment="1">
      <alignment/>
    </xf>
    <xf numFmtId="19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90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37" fontId="0" fillId="0" borderId="0" xfId="22" applyNumberFormat="1" applyFont="1">
      <alignment/>
      <protection/>
    </xf>
    <xf numFmtId="37" fontId="0" fillId="0" borderId="0" xfId="22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>
      <alignment/>
      <protection/>
    </xf>
    <xf numFmtId="40" fontId="8" fillId="0" borderId="0" xfId="22" applyNumberFormat="1" applyFont="1" applyFill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38" fontId="8" fillId="0" borderId="0" xfId="22" applyNumberFormat="1" applyFont="1" applyFill="1">
      <alignment/>
      <protection/>
    </xf>
    <xf numFmtId="0" fontId="8" fillId="0" borderId="0" xfId="0" applyFont="1" applyAlignment="1">
      <alignment horizontal="left"/>
    </xf>
    <xf numFmtId="190" fontId="0" fillId="0" borderId="2" xfId="15" applyNumberFormat="1" applyFont="1" applyFill="1" applyBorder="1" applyAlignment="1">
      <alignment/>
    </xf>
    <xf numFmtId="0" fontId="8" fillId="0" borderId="0" xfId="24" applyFont="1" applyAlignment="1">
      <alignment horizontal="center"/>
      <protection/>
    </xf>
    <xf numFmtId="0" fontId="0" fillId="0" borderId="0" xfId="22" applyFont="1">
      <alignment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13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38" fontId="8" fillId="0" borderId="0" xfId="22" applyNumberFormat="1" applyFont="1" applyAlignment="1" quotePrefix="1">
      <alignment horizontal="center"/>
      <protection/>
    </xf>
    <xf numFmtId="0" fontId="0" fillId="0" borderId="0" xfId="22" applyFont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90" fontId="0" fillId="0" borderId="0" xfId="15" applyNumberFormat="1" applyFont="1" applyBorder="1" applyAlignment="1">
      <alignment/>
    </xf>
    <xf numFmtId="38" fontId="0" fillId="0" borderId="0" xfId="22" applyNumberFormat="1" applyFont="1" applyAlignment="1">
      <alignment horizontal="right"/>
      <protection/>
    </xf>
    <xf numFmtId="38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37" fontId="0" fillId="0" borderId="0" xfId="22" applyNumberFormat="1" applyFont="1" applyFill="1">
      <alignment/>
      <protection/>
    </xf>
    <xf numFmtId="38" fontId="0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left"/>
      <protection/>
    </xf>
    <xf numFmtId="38" fontId="0" fillId="0" borderId="0" xfId="22" applyNumberFormat="1" applyFont="1" applyBorder="1" applyAlignment="1">
      <alignment horizontal="right"/>
      <protection/>
    </xf>
    <xf numFmtId="0" fontId="0" fillId="0" borderId="0" xfId="22" applyFont="1" applyAlignment="1" quotePrefix="1">
      <alignment horizontal="left"/>
      <protection/>
    </xf>
    <xf numFmtId="3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38" fontId="0" fillId="0" borderId="0" xfId="22" applyNumberFormat="1" applyFont="1" applyAlignment="1">
      <alignment horizontal="left"/>
      <protection/>
    </xf>
    <xf numFmtId="19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90" fontId="0" fillId="0" borderId="3" xfId="15" applyNumberFormat="1" applyFont="1" applyFill="1" applyBorder="1" applyAlignment="1">
      <alignment/>
    </xf>
    <xf numFmtId="40" fontId="0" fillId="0" borderId="0" xfId="22" applyNumberFormat="1" applyFont="1" applyFill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0" fontId="12" fillId="0" borderId="0" xfId="0" applyFont="1" applyAlignment="1">
      <alignment horizontal="left" indent="1"/>
    </xf>
    <xf numFmtId="2" fontId="0" fillId="0" borderId="0" xfId="22" applyNumberFormat="1" applyFont="1" applyFill="1" applyAlignment="1">
      <alignment horizontal="center"/>
      <protection/>
    </xf>
    <xf numFmtId="15" fontId="0" fillId="0" borderId="0" xfId="22" applyNumberFormat="1" applyFont="1" applyAlignment="1">
      <alignment horizontal="center"/>
      <protection/>
    </xf>
    <xf numFmtId="38" fontId="8" fillId="0" borderId="0" xfId="22" applyNumberFormat="1" applyFont="1" applyBorder="1">
      <alignment/>
      <protection/>
    </xf>
    <xf numFmtId="38" fontId="8" fillId="0" borderId="0" xfId="24" applyNumberFormat="1" applyFont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15" fillId="0" borderId="0" xfId="22" applyFont="1" applyAlignment="1">
      <alignment horizontal="left"/>
      <protection/>
    </xf>
    <xf numFmtId="0" fontId="0" fillId="0" borderId="0" xfId="25" applyFont="1" applyAlignment="1">
      <alignment horizontal="center"/>
      <protection/>
    </xf>
    <xf numFmtId="0" fontId="0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38" fontId="0" fillId="0" borderId="4" xfId="23" applyNumberFormat="1" applyFont="1" applyBorder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8" fillId="0" borderId="0" xfId="25" applyFont="1">
      <alignment/>
      <protection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190" fontId="0" fillId="0" borderId="0" xfId="23" applyNumberFormat="1" applyFont="1">
      <alignment/>
      <protection/>
    </xf>
    <xf numFmtId="190" fontId="0" fillId="0" borderId="0" xfId="15" applyNumberFormat="1" applyFont="1" applyAlignment="1">
      <alignment/>
    </xf>
    <xf numFmtId="190" fontId="0" fillId="0" borderId="0" xfId="23" applyNumberFormat="1" applyFont="1" applyAlignment="1">
      <alignment horizontal="right"/>
      <protection/>
    </xf>
    <xf numFmtId="171" fontId="0" fillId="0" borderId="4" xfId="15" applyFont="1" applyBorder="1" applyAlignment="1">
      <alignment/>
    </xf>
    <xf numFmtId="15" fontId="0" fillId="0" borderId="0" xfId="22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4" fontId="8" fillId="0" borderId="0" xfId="22" applyNumberFormat="1" applyFont="1" applyAlignment="1" quotePrefix="1">
      <alignment horizontal="center"/>
      <protection/>
    </xf>
    <xf numFmtId="0" fontId="8" fillId="0" borderId="0" xfId="0" applyFont="1" applyAlignment="1">
      <alignment/>
    </xf>
    <xf numFmtId="190" fontId="14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90" fontId="8" fillId="0" borderId="5" xfId="15" applyNumberFormat="1" applyFont="1" applyBorder="1" applyAlignment="1">
      <alignment/>
    </xf>
    <xf numFmtId="190" fontId="0" fillId="0" borderId="3" xfId="15" applyNumberFormat="1" applyFont="1" applyBorder="1" applyAlignment="1">
      <alignment/>
    </xf>
    <xf numFmtId="190" fontId="8" fillId="0" borderId="1" xfId="15" applyNumberFormat="1" applyFont="1" applyBorder="1" applyAlignment="1">
      <alignment/>
    </xf>
    <xf numFmtId="0" fontId="0" fillId="0" borderId="0" xfId="22" applyFont="1" quotePrefix="1">
      <alignment/>
      <protection/>
    </xf>
    <xf numFmtId="190" fontId="8" fillId="0" borderId="0" xfId="15" applyNumberFormat="1" applyFont="1" applyBorder="1" applyAlignment="1">
      <alignment/>
    </xf>
    <xf numFmtId="0" fontId="17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90" fontId="8" fillId="0" borderId="2" xfId="15" applyNumberFormat="1" applyFont="1" applyBorder="1" applyAlignment="1">
      <alignment/>
    </xf>
    <xf numFmtId="0" fontId="12" fillId="0" borderId="0" xfId="0" applyFont="1" applyAlignment="1">
      <alignment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 horizontal="center"/>
    </xf>
    <xf numFmtId="190" fontId="0" fillId="0" borderId="3" xfId="15" applyNumberFormat="1" applyFont="1" applyBorder="1" applyAlignment="1">
      <alignment/>
    </xf>
    <xf numFmtId="0" fontId="0" fillId="0" borderId="0" xfId="22" applyFont="1" applyAlignment="1">
      <alignment/>
      <protection/>
    </xf>
    <xf numFmtId="190" fontId="0" fillId="0" borderId="2" xfId="22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0" fillId="0" borderId="0" xfId="22" applyFont="1" applyAlignment="1">
      <alignment/>
      <protection/>
    </xf>
    <xf numFmtId="190" fontId="8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38" fontId="0" fillId="0" borderId="0" xfId="22" applyNumberFormat="1" applyFont="1" applyAlignment="1">
      <alignment horizontal="left"/>
      <protection/>
    </xf>
    <xf numFmtId="38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8" fontId="10" fillId="0" borderId="0" xfId="22" applyNumberFormat="1" applyFont="1" applyFill="1" applyBorder="1" applyAlignment="1">
      <alignment horizontal="left"/>
      <protection/>
    </xf>
    <xf numFmtId="38" fontId="10" fillId="0" borderId="0" xfId="24" applyNumberFormat="1" applyFont="1" applyFill="1" applyAlignment="1">
      <alignment horizontal="left"/>
      <protection/>
    </xf>
    <xf numFmtId="0" fontId="11" fillId="0" borderId="0" xfId="24" applyFont="1" applyFill="1">
      <alignment/>
      <protection/>
    </xf>
    <xf numFmtId="38" fontId="11" fillId="0" borderId="0" xfId="22" applyNumberFormat="1" applyFont="1" applyFill="1">
      <alignment/>
      <protection/>
    </xf>
    <xf numFmtId="38" fontId="13" fillId="0" borderId="0" xfId="22" applyNumberFormat="1" applyFont="1" applyFill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38" fontId="8" fillId="0" borderId="0" xfId="22" applyNumberFormat="1" applyFont="1" applyFill="1" applyAlignment="1" quotePrefix="1">
      <alignment horizontal="center"/>
      <protection/>
    </xf>
    <xf numFmtId="38" fontId="8" fillId="0" borderId="0" xfId="22" applyNumberFormat="1" applyFont="1" applyFill="1" applyAlignment="1">
      <alignment horizontal="center"/>
      <protection/>
    </xf>
    <xf numFmtId="38" fontId="0" fillId="0" borderId="0" xfId="22" applyNumberFormat="1" applyFont="1" applyFill="1" applyBorder="1">
      <alignment/>
      <protection/>
    </xf>
    <xf numFmtId="38" fontId="14" fillId="0" borderId="0" xfId="22" applyNumberFormat="1" applyFont="1" applyFill="1">
      <alignment/>
      <protection/>
    </xf>
    <xf numFmtId="38" fontId="14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>
      <alignment/>
      <protection/>
    </xf>
    <xf numFmtId="40" fontId="0" fillId="0" borderId="0" xfId="22" applyNumberFormat="1" applyFont="1" applyFill="1">
      <alignment/>
      <protection/>
    </xf>
    <xf numFmtId="38" fontId="6" fillId="0" borderId="0" xfId="22" applyNumberFormat="1" applyFont="1" applyFill="1">
      <alignment/>
      <protection/>
    </xf>
    <xf numFmtId="38" fontId="7" fillId="0" borderId="0" xfId="22" applyNumberFormat="1" applyFont="1" applyFill="1">
      <alignment/>
      <protection/>
    </xf>
    <xf numFmtId="38" fontId="9" fillId="0" borderId="0" xfId="22" applyNumberFormat="1" applyFont="1" applyFill="1" applyBorder="1" applyAlignment="1">
      <alignment horizontal="left"/>
      <protection/>
    </xf>
    <xf numFmtId="0" fontId="10" fillId="0" borderId="0" xfId="24" applyFont="1" applyFill="1" applyBorder="1">
      <alignment/>
      <protection/>
    </xf>
    <xf numFmtId="38" fontId="8" fillId="0" borderId="0" xfId="24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190" fontId="14" fillId="0" borderId="0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8" fillId="0" borderId="5" xfId="15" applyNumberFormat="1" applyFont="1" applyFill="1" applyBorder="1" applyAlignment="1">
      <alignment/>
    </xf>
    <xf numFmtId="190" fontId="0" fillId="0" borderId="3" xfId="15" applyNumberFormat="1" applyFont="1" applyFill="1" applyBorder="1" applyAlignment="1">
      <alignment/>
    </xf>
    <xf numFmtId="190" fontId="8" fillId="0" borderId="1" xfId="15" applyNumberFormat="1" applyFont="1" applyFill="1" applyBorder="1" applyAlignment="1">
      <alignment/>
    </xf>
    <xf numFmtId="190" fontId="8" fillId="0" borderId="0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8" fillId="0" borderId="2" xfId="15" applyNumberFormat="1" applyFon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0" fillId="0" borderId="2" xfId="22" applyNumberFormat="1" applyFont="1" applyFill="1" applyBorder="1">
      <alignment/>
      <protection/>
    </xf>
    <xf numFmtId="190" fontId="0" fillId="0" borderId="0" xfId="22" applyNumberFormat="1" applyFont="1" applyFill="1" applyBorder="1">
      <alignment/>
      <protection/>
    </xf>
    <xf numFmtId="0" fontId="8" fillId="0" borderId="0" xfId="22" applyFont="1" applyFill="1">
      <alignment/>
      <protection/>
    </xf>
    <xf numFmtId="0" fontId="0" fillId="0" borderId="0" xfId="25" applyFont="1" applyFill="1">
      <alignment/>
      <protection/>
    </xf>
    <xf numFmtId="0" fontId="8" fillId="0" borderId="0" xfId="25" applyFont="1" applyFill="1" applyAlignment="1">
      <alignment horizontal="center"/>
      <protection/>
    </xf>
    <xf numFmtId="190" fontId="0" fillId="0" borderId="0" xfId="15" applyNumberFormat="1" applyFont="1" applyFill="1" applyAlignment="1">
      <alignment/>
    </xf>
    <xf numFmtId="190" fontId="0" fillId="0" borderId="0" xfId="15" applyNumberFormat="1" applyFont="1" applyFill="1" applyAlignment="1">
      <alignment horizontal="center"/>
    </xf>
    <xf numFmtId="0" fontId="8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38" fontId="0" fillId="0" borderId="0" xfId="23" applyNumberFormat="1" applyFont="1" applyFill="1">
      <alignment/>
      <protection/>
    </xf>
    <xf numFmtId="0" fontId="6" fillId="0" borderId="0" xfId="23" applyFont="1" applyFill="1">
      <alignment/>
      <protection/>
    </xf>
    <xf numFmtId="190" fontId="0" fillId="0" borderId="0" xfId="23" applyNumberFormat="1" applyFont="1" applyFill="1">
      <alignment/>
      <protection/>
    </xf>
    <xf numFmtId="0" fontId="0" fillId="0" borderId="0" xfId="0" applyFont="1" applyFill="1" applyAlignment="1">
      <alignment/>
    </xf>
    <xf numFmtId="190" fontId="0" fillId="0" borderId="3" xfId="15" applyNumberFormat="1" applyFont="1" applyFill="1" applyBorder="1" applyAlignment="1">
      <alignment horizontal="right"/>
    </xf>
    <xf numFmtId="190" fontId="0" fillId="0" borderId="3" xfId="15" applyNumberFormat="1" applyFont="1" applyFill="1" applyBorder="1" applyAlignment="1">
      <alignment/>
    </xf>
    <xf numFmtId="190" fontId="0" fillId="0" borderId="3" xfId="23" applyNumberFormat="1" applyFont="1" applyFill="1" applyBorder="1" applyAlignment="1">
      <alignment/>
      <protection/>
    </xf>
    <xf numFmtId="190" fontId="0" fillId="0" borderId="3" xfId="23" applyNumberFormat="1" applyFont="1" applyFill="1" applyBorder="1">
      <alignment/>
      <protection/>
    </xf>
    <xf numFmtId="190" fontId="0" fillId="0" borderId="0" xfId="15" applyNumberFormat="1" applyFont="1" applyFill="1" applyAlignment="1">
      <alignment/>
    </xf>
    <xf numFmtId="190" fontId="0" fillId="0" borderId="0" xfId="23" applyNumberFormat="1" applyFont="1" applyFill="1" applyAlignment="1">
      <alignment/>
      <protection/>
    </xf>
    <xf numFmtId="190" fontId="0" fillId="0" borderId="5" xfId="23" applyNumberFormat="1" applyFont="1" applyFill="1" applyBorder="1">
      <alignment/>
      <protection/>
    </xf>
    <xf numFmtId="190" fontId="0" fillId="0" borderId="4" xfId="23" applyNumberFormat="1" applyFont="1" applyFill="1" applyBorder="1">
      <alignment/>
      <protection/>
    </xf>
    <xf numFmtId="0" fontId="0" fillId="0" borderId="0" xfId="23" applyFont="1" applyAlignment="1">
      <alignment horizontal="center"/>
      <protection/>
    </xf>
    <xf numFmtId="205" fontId="0" fillId="0" borderId="4" xfId="15" applyNumberFormat="1" applyFont="1" applyBorder="1" applyAlignment="1">
      <alignment/>
    </xf>
    <xf numFmtId="0" fontId="0" fillId="0" borderId="0" xfId="23" applyFont="1" applyAlignment="1">
      <alignment horizontal="center"/>
      <protection/>
    </xf>
    <xf numFmtId="190" fontId="0" fillId="0" borderId="0" xfId="15" applyNumberFormat="1" applyFont="1" applyFill="1" applyBorder="1" applyAlignment="1">
      <alignment horizontal="center"/>
    </xf>
    <xf numFmtId="40" fontId="0" fillId="0" borderId="0" xfId="22" applyNumberFormat="1" applyFont="1" applyFill="1" applyAlignment="1">
      <alignment horizontal="center"/>
      <protection/>
    </xf>
    <xf numFmtId="190" fontId="0" fillId="0" borderId="3" xfId="23" applyNumberFormat="1" applyFont="1" applyBorder="1">
      <alignment/>
      <protection/>
    </xf>
    <xf numFmtId="0" fontId="0" fillId="0" borderId="0" xfId="0" applyFont="1" applyAlignment="1">
      <alignment horizontal="left"/>
    </xf>
    <xf numFmtId="0" fontId="13" fillId="0" borderId="0" xfId="23" applyFont="1" applyAlignment="1">
      <alignment horizontal="center"/>
      <protection/>
    </xf>
    <xf numFmtId="0" fontId="0" fillId="0" borderId="0" xfId="0" applyFont="1" applyAlignment="1">
      <alignment/>
    </xf>
    <xf numFmtId="171" fontId="0" fillId="0" borderId="3" xfId="15" applyFont="1" applyBorder="1" applyAlignment="1">
      <alignment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38" fontId="12" fillId="0" borderId="0" xfId="22" applyNumberFormat="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48">
      <selection activeCell="B67" sqref="B67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0.875" style="1" customWidth="1"/>
    <col min="6" max="6" width="7.125" style="1" customWidth="1"/>
    <col min="7" max="7" width="15.75390625" style="9" customWidth="1"/>
    <col min="8" max="8" width="13.125" style="9" customWidth="1"/>
    <col min="9" max="16384" width="8.00390625" style="1" customWidth="1"/>
  </cols>
  <sheetData>
    <row r="1" spans="1:13" ht="15.75">
      <c r="A1" s="10" t="s">
        <v>58</v>
      </c>
      <c r="B1" s="11"/>
      <c r="C1" s="12"/>
      <c r="D1" s="12"/>
      <c r="E1" s="12"/>
      <c r="F1" s="12"/>
      <c r="G1" s="13"/>
      <c r="H1" s="14"/>
      <c r="I1" s="12"/>
      <c r="J1" s="15"/>
      <c r="K1" s="15"/>
      <c r="L1" s="15"/>
      <c r="M1" s="15"/>
    </row>
    <row r="2" spans="1:13" ht="15.75">
      <c r="A2" s="16" t="s">
        <v>0</v>
      </c>
      <c r="B2" s="11"/>
      <c r="C2" s="12"/>
      <c r="D2" s="12"/>
      <c r="E2" s="12"/>
      <c r="F2" s="12"/>
      <c r="G2" s="13"/>
      <c r="H2" s="14"/>
      <c r="I2" s="12"/>
      <c r="J2" s="15"/>
      <c r="K2" s="15"/>
      <c r="L2" s="15"/>
      <c r="M2" s="15"/>
    </row>
    <row r="3" spans="1:13" ht="15.75">
      <c r="A3" s="17" t="s">
        <v>56</v>
      </c>
      <c r="B3" s="11"/>
      <c r="C3" s="12"/>
      <c r="D3" s="12"/>
      <c r="E3" s="12"/>
      <c r="F3" s="15"/>
      <c r="G3" s="166"/>
      <c r="H3" s="18"/>
      <c r="I3" s="19"/>
      <c r="J3" s="20"/>
      <c r="K3" s="20"/>
      <c r="L3" s="20"/>
      <c r="M3" s="20"/>
    </row>
    <row r="4" spans="1:13" ht="15.75">
      <c r="A4" s="10" t="s">
        <v>158</v>
      </c>
      <c r="B4" s="21"/>
      <c r="C4" s="22"/>
      <c r="D4" s="22"/>
      <c r="E4" s="22"/>
      <c r="F4" s="22"/>
      <c r="G4" s="186"/>
      <c r="H4" s="13"/>
      <c r="I4" s="15"/>
      <c r="J4" s="15"/>
      <c r="K4" s="15"/>
      <c r="L4" s="15"/>
      <c r="M4" s="15"/>
    </row>
    <row r="5" spans="1:13" ht="15.75">
      <c r="A5" s="16"/>
      <c r="B5" s="21"/>
      <c r="C5" s="22"/>
      <c r="D5" s="22"/>
      <c r="E5" s="22"/>
      <c r="F5" s="22"/>
      <c r="G5" s="187" t="s">
        <v>140</v>
      </c>
      <c r="H5" s="24" t="s">
        <v>141</v>
      </c>
      <c r="I5" s="15"/>
      <c r="J5" s="15"/>
      <c r="K5" s="15"/>
      <c r="L5" s="15"/>
      <c r="M5" s="15"/>
    </row>
    <row r="6" spans="1:13" ht="15.75">
      <c r="A6" s="15"/>
      <c r="B6" s="15"/>
      <c r="C6" s="15"/>
      <c r="D6" s="15"/>
      <c r="E6" s="15"/>
      <c r="F6" s="15"/>
      <c r="G6" s="26" t="s">
        <v>156</v>
      </c>
      <c r="H6" s="26" t="s">
        <v>65</v>
      </c>
      <c r="I6" s="15"/>
      <c r="J6" s="15"/>
      <c r="K6" s="15"/>
      <c r="L6" s="15"/>
      <c r="M6" s="15"/>
    </row>
    <row r="7" spans="1:13" ht="15.75">
      <c r="A7" s="15"/>
      <c r="B7" s="15"/>
      <c r="C7" s="15"/>
      <c r="D7" s="15"/>
      <c r="E7" s="15"/>
      <c r="F7" s="15"/>
      <c r="G7" s="24" t="s">
        <v>1</v>
      </c>
      <c r="H7" s="24" t="s">
        <v>1</v>
      </c>
      <c r="I7" s="15"/>
      <c r="J7" s="15"/>
      <c r="K7" s="15"/>
      <c r="L7" s="15"/>
      <c r="M7" s="15"/>
    </row>
    <row r="8" spans="1:13" ht="15.75">
      <c r="A8" s="25" t="s">
        <v>67</v>
      </c>
      <c r="B8" s="15"/>
      <c r="C8" s="15"/>
      <c r="D8" s="15"/>
      <c r="E8" s="15"/>
      <c r="F8" s="15"/>
      <c r="G8" s="24"/>
      <c r="H8" s="13"/>
      <c r="I8" s="15"/>
      <c r="J8" s="15"/>
      <c r="K8" s="15"/>
      <c r="L8" s="15"/>
      <c r="M8" s="15"/>
    </row>
    <row r="9" spans="1:13" ht="3.75" customHeight="1">
      <c r="A9" s="15"/>
      <c r="B9" s="15"/>
      <c r="C9" s="15"/>
      <c r="D9" s="15"/>
      <c r="E9" s="15"/>
      <c r="F9" s="15"/>
      <c r="G9" s="13"/>
      <c r="H9" s="13"/>
      <c r="I9" s="15"/>
      <c r="J9" s="15"/>
      <c r="K9" s="15"/>
      <c r="L9" s="15"/>
      <c r="M9" s="15"/>
    </row>
    <row r="10" spans="1:13" ht="14.25" customHeight="1">
      <c r="A10" s="25" t="s">
        <v>68</v>
      </c>
      <c r="B10" s="15"/>
      <c r="C10" s="15"/>
      <c r="D10" s="15"/>
      <c r="E10" s="15"/>
      <c r="F10" s="15"/>
      <c r="G10" s="13"/>
      <c r="H10" s="13"/>
      <c r="I10" s="15"/>
      <c r="J10" s="15"/>
      <c r="K10" s="15"/>
      <c r="L10" s="15"/>
      <c r="M10" s="15"/>
    </row>
    <row r="11" spans="1:13" ht="15.75">
      <c r="A11" s="27"/>
      <c r="B11" s="15" t="s">
        <v>69</v>
      </c>
      <c r="C11" s="15"/>
      <c r="D11" s="15"/>
      <c r="E11" s="15"/>
      <c r="F11" s="15"/>
      <c r="G11" s="28">
        <v>65256</v>
      </c>
      <c r="H11" s="28">
        <v>54532</v>
      </c>
      <c r="I11" s="15"/>
      <c r="J11" s="15"/>
      <c r="K11" s="15"/>
      <c r="L11" s="15"/>
      <c r="M11" s="15"/>
    </row>
    <row r="12" spans="1:13" ht="15.75">
      <c r="A12" s="27"/>
      <c r="B12" s="15" t="s">
        <v>70</v>
      </c>
      <c r="C12" s="15"/>
      <c r="D12" s="15"/>
      <c r="E12" s="15"/>
      <c r="F12" s="15"/>
      <c r="G12" s="188">
        <v>4240</v>
      </c>
      <c r="H12" s="28">
        <v>4324</v>
      </c>
      <c r="I12" s="15"/>
      <c r="J12" s="15"/>
      <c r="K12" s="15"/>
      <c r="L12" s="15"/>
      <c r="M12" s="15"/>
    </row>
    <row r="13" spans="1:13" ht="15.75">
      <c r="A13" s="27"/>
      <c r="B13" s="15" t="s">
        <v>138</v>
      </c>
      <c r="C13" s="15"/>
      <c r="D13" s="15"/>
      <c r="E13" s="15"/>
      <c r="F13" s="15"/>
      <c r="G13" s="189" t="s">
        <v>111</v>
      </c>
      <c r="H13" s="28">
        <v>0</v>
      </c>
      <c r="I13" s="15"/>
      <c r="J13" s="15"/>
      <c r="K13" s="15"/>
      <c r="L13" s="15"/>
      <c r="M13" s="15"/>
    </row>
    <row r="14" spans="1:13" ht="15.75">
      <c r="A14" s="27"/>
      <c r="B14" s="15" t="s">
        <v>71</v>
      </c>
      <c r="C14" s="15"/>
      <c r="D14" s="15"/>
      <c r="E14" s="15"/>
      <c r="F14" s="15"/>
      <c r="G14" s="28">
        <v>6011</v>
      </c>
      <c r="H14" s="28">
        <v>2103</v>
      </c>
      <c r="I14" s="15"/>
      <c r="J14" s="15"/>
      <c r="K14" s="15"/>
      <c r="L14" s="15"/>
      <c r="M14" s="15"/>
    </row>
    <row r="15" spans="1:13" ht="16.5" customHeight="1">
      <c r="A15" s="29"/>
      <c r="B15" s="27"/>
      <c r="C15" s="15"/>
      <c r="D15" s="15"/>
      <c r="E15" s="15"/>
      <c r="F15" s="15" t="s">
        <v>137</v>
      </c>
      <c r="G15" s="30">
        <f>SUM(G11:G14)</f>
        <v>75507</v>
      </c>
      <c r="H15" s="30">
        <f>SUM(H11:H14)</f>
        <v>60959</v>
      </c>
      <c r="I15" s="15"/>
      <c r="J15" s="15"/>
      <c r="K15" s="15"/>
      <c r="L15" s="15"/>
      <c r="M15" s="15"/>
    </row>
    <row r="16" spans="1:13" ht="15.75">
      <c r="A16" s="35" t="s">
        <v>72</v>
      </c>
      <c r="B16" s="15"/>
      <c r="C16" s="15"/>
      <c r="D16" s="15"/>
      <c r="E16" s="15"/>
      <c r="F16" s="15"/>
      <c r="G16" s="28"/>
      <c r="H16" s="28"/>
      <c r="I16" s="15"/>
      <c r="J16" s="15"/>
      <c r="K16" s="15"/>
      <c r="L16" s="15"/>
      <c r="M16" s="15"/>
    </row>
    <row r="17" spans="1:13" ht="15.75">
      <c r="A17" s="29"/>
      <c r="B17" s="31" t="s">
        <v>17</v>
      </c>
      <c r="C17" s="15"/>
      <c r="D17" s="15"/>
      <c r="E17" s="15"/>
      <c r="F17" s="15"/>
      <c r="G17" s="32">
        <v>12164</v>
      </c>
      <c r="H17" s="32">
        <v>10794</v>
      </c>
      <c r="I17" s="15"/>
      <c r="J17" s="15"/>
      <c r="K17" s="15"/>
      <c r="L17" s="15"/>
      <c r="M17" s="15"/>
    </row>
    <row r="18" spans="1:13" ht="15.75">
      <c r="A18" s="29"/>
      <c r="B18" s="31" t="s">
        <v>51</v>
      </c>
      <c r="C18" s="15"/>
      <c r="D18" s="15"/>
      <c r="E18" s="15"/>
      <c r="F18" s="15"/>
      <c r="G18" s="32">
        <v>33707</v>
      </c>
      <c r="H18" s="32">
        <v>24543</v>
      </c>
      <c r="I18" s="15"/>
      <c r="J18" s="15"/>
      <c r="K18" s="15"/>
      <c r="L18" s="15"/>
      <c r="M18" s="15"/>
    </row>
    <row r="19" spans="1:13" ht="15.75">
      <c r="A19" s="29"/>
      <c r="B19" s="31" t="s">
        <v>85</v>
      </c>
      <c r="C19" s="15"/>
      <c r="D19" s="15"/>
      <c r="E19" s="15"/>
      <c r="F19" s="15"/>
      <c r="G19" s="32">
        <v>4662</v>
      </c>
      <c r="H19" s="32">
        <v>9308</v>
      </c>
      <c r="I19" s="15"/>
      <c r="J19" s="15"/>
      <c r="K19" s="15"/>
      <c r="L19" s="15"/>
      <c r="M19" s="15"/>
    </row>
    <row r="20" spans="1:13" ht="15.75">
      <c r="A20" s="29"/>
      <c r="B20" s="31" t="s">
        <v>28</v>
      </c>
      <c r="C20" s="15"/>
      <c r="D20" s="15"/>
      <c r="E20" s="15"/>
      <c r="F20" s="15"/>
      <c r="G20" s="32">
        <v>19803</v>
      </c>
      <c r="H20" s="32">
        <v>8701</v>
      </c>
      <c r="I20" s="15"/>
      <c r="J20" s="15"/>
      <c r="K20" s="15"/>
      <c r="L20" s="15"/>
      <c r="M20" s="15"/>
    </row>
    <row r="21" spans="1:13" ht="15.75" customHeight="1">
      <c r="A21" s="29"/>
      <c r="B21" s="31" t="s">
        <v>18</v>
      </c>
      <c r="C21" s="15"/>
      <c r="D21" s="15"/>
      <c r="E21" s="15"/>
      <c r="F21" s="15"/>
      <c r="G21" s="32">
        <v>1350</v>
      </c>
      <c r="H21" s="32">
        <v>320</v>
      </c>
      <c r="I21" s="15"/>
      <c r="J21" s="15"/>
      <c r="K21" s="15"/>
      <c r="L21" s="15"/>
      <c r="M21" s="33"/>
    </row>
    <row r="22" spans="1:13" ht="15.75" customHeight="1">
      <c r="A22" s="29"/>
      <c r="B22" s="31" t="s">
        <v>52</v>
      </c>
      <c r="C22" s="15"/>
      <c r="D22" s="15"/>
      <c r="E22" s="15"/>
      <c r="F22" s="15"/>
      <c r="G22" s="32">
        <v>1052</v>
      </c>
      <c r="H22" s="32">
        <v>2256</v>
      </c>
      <c r="I22" s="15"/>
      <c r="J22" s="15"/>
      <c r="K22" s="15"/>
      <c r="L22" s="15"/>
      <c r="M22" s="33"/>
    </row>
    <row r="23" spans="1:13" ht="15.75">
      <c r="A23" s="29"/>
      <c r="B23" s="31" t="s">
        <v>43</v>
      </c>
      <c r="C23" s="15"/>
      <c r="D23" s="15"/>
      <c r="E23" s="15"/>
      <c r="F23" s="15"/>
      <c r="G23" s="32">
        <v>6510</v>
      </c>
      <c r="H23" s="32">
        <v>3241</v>
      </c>
      <c r="I23" s="15"/>
      <c r="J23" s="15"/>
      <c r="K23" s="15"/>
      <c r="L23" s="15"/>
      <c r="M23" s="33"/>
    </row>
    <row r="24" spans="1:13" ht="15.75">
      <c r="A24" s="29"/>
      <c r="B24" s="27"/>
      <c r="C24" s="15"/>
      <c r="D24" s="15"/>
      <c r="E24" s="15"/>
      <c r="F24" s="15"/>
      <c r="G24" s="30">
        <f>SUM(G17:G23)</f>
        <v>79248</v>
      </c>
      <c r="H24" s="30">
        <f>SUM(H17:H23)</f>
        <v>59163</v>
      </c>
      <c r="I24" s="15"/>
      <c r="J24" s="15"/>
      <c r="K24" s="15"/>
      <c r="L24" s="15"/>
      <c r="M24" s="34"/>
    </row>
    <row r="25" spans="1:13" ht="15.75">
      <c r="A25" s="211" t="s">
        <v>171</v>
      </c>
      <c r="B25" s="27"/>
      <c r="C25" s="15"/>
      <c r="D25" s="15"/>
      <c r="E25" s="15"/>
      <c r="F25" s="15"/>
      <c r="G25" s="32">
        <v>1633</v>
      </c>
      <c r="H25" s="32">
        <v>0</v>
      </c>
      <c r="I25" s="15"/>
      <c r="J25" s="15"/>
      <c r="K25" s="15"/>
      <c r="L25" s="15"/>
      <c r="M25" s="34"/>
    </row>
    <row r="26" spans="1:13" ht="16.5" thickBot="1">
      <c r="A26" s="41" t="s">
        <v>73</v>
      </c>
      <c r="B26" s="27"/>
      <c r="C26" s="15"/>
      <c r="D26" s="15"/>
      <c r="E26" s="15"/>
      <c r="F26" s="15"/>
      <c r="G26" s="42">
        <f>G15+G24+G25</f>
        <v>156388</v>
      </c>
      <c r="H26" s="42">
        <f>H15+H24</f>
        <v>120122</v>
      </c>
      <c r="I26" s="15"/>
      <c r="J26" s="15"/>
      <c r="K26" s="15"/>
      <c r="L26" s="15"/>
      <c r="M26" s="34"/>
    </row>
    <row r="27" spans="1:13" ht="9.75" customHeight="1" thickTop="1">
      <c r="A27" s="27"/>
      <c r="B27" s="15"/>
      <c r="C27" s="15"/>
      <c r="D27" s="15"/>
      <c r="E27" s="15"/>
      <c r="F27" s="15"/>
      <c r="G27" s="32"/>
      <c r="H27" s="32"/>
      <c r="I27" s="15"/>
      <c r="J27" s="15"/>
      <c r="K27" s="15"/>
      <c r="L27" s="15"/>
      <c r="M27" s="33"/>
    </row>
    <row r="28" spans="1:13" ht="15.75">
      <c r="A28" s="35" t="s">
        <v>74</v>
      </c>
      <c r="B28" s="15"/>
      <c r="C28" s="15"/>
      <c r="D28" s="15"/>
      <c r="E28" s="15"/>
      <c r="F28" s="15"/>
      <c r="G28" s="32"/>
      <c r="H28" s="32"/>
      <c r="I28" s="15"/>
      <c r="J28" s="15"/>
      <c r="K28" s="15"/>
      <c r="L28" s="15"/>
      <c r="M28" s="33"/>
    </row>
    <row r="29" spans="1:13" ht="0.75" customHeight="1">
      <c r="A29" s="27"/>
      <c r="B29" s="15"/>
      <c r="C29" s="15"/>
      <c r="D29" s="15"/>
      <c r="E29" s="15"/>
      <c r="F29" s="15"/>
      <c r="G29" s="32"/>
      <c r="H29" s="32"/>
      <c r="I29" s="15"/>
      <c r="J29" s="15"/>
      <c r="K29" s="15"/>
      <c r="L29" s="15"/>
      <c r="M29" s="33"/>
    </row>
    <row r="30" spans="1:13" ht="15.75">
      <c r="A30" s="35" t="s">
        <v>75</v>
      </c>
      <c r="B30" s="15"/>
      <c r="C30" s="15"/>
      <c r="D30" s="15"/>
      <c r="E30" s="15"/>
      <c r="F30" s="15"/>
      <c r="G30" s="32"/>
      <c r="H30" s="32"/>
      <c r="I30" s="15"/>
      <c r="J30" s="15"/>
      <c r="K30" s="15"/>
      <c r="L30" s="15"/>
      <c r="M30" s="33"/>
    </row>
    <row r="31" spans="1:13" ht="15.75">
      <c r="A31" s="35"/>
      <c r="B31" s="15" t="s">
        <v>76</v>
      </c>
      <c r="C31" s="15"/>
      <c r="D31" s="15"/>
      <c r="E31" s="15"/>
      <c r="F31" s="15"/>
      <c r="G31" s="32">
        <v>55000</v>
      </c>
      <c r="H31" s="32">
        <v>55000</v>
      </c>
      <c r="I31" s="15"/>
      <c r="J31" s="15"/>
      <c r="K31" s="15"/>
      <c r="L31" s="15"/>
      <c r="M31" s="33"/>
    </row>
    <row r="32" spans="1:13" ht="15.75">
      <c r="A32" s="35"/>
      <c r="B32" s="15" t="s">
        <v>77</v>
      </c>
      <c r="C32" s="15"/>
      <c r="D32" s="15"/>
      <c r="E32" s="15"/>
      <c r="F32" s="15"/>
      <c r="G32" s="32">
        <v>1088</v>
      </c>
      <c r="H32" s="32">
        <v>1088</v>
      </c>
      <c r="I32" s="15"/>
      <c r="J32" s="15"/>
      <c r="K32" s="15"/>
      <c r="L32" s="15"/>
      <c r="M32" s="33"/>
    </row>
    <row r="33" spans="1:13" ht="15.75">
      <c r="A33" s="35"/>
      <c r="B33" s="15" t="s">
        <v>78</v>
      </c>
      <c r="C33" s="15"/>
      <c r="D33" s="15"/>
      <c r="E33" s="15"/>
      <c r="F33" s="15"/>
      <c r="G33" s="32">
        <v>-48</v>
      </c>
      <c r="H33" s="32">
        <v>0</v>
      </c>
      <c r="I33" s="15"/>
      <c r="J33" s="15"/>
      <c r="K33" s="15"/>
      <c r="L33" s="15"/>
      <c r="M33" s="33"/>
    </row>
    <row r="34" spans="1:13" ht="15.75">
      <c r="A34" s="35"/>
      <c r="B34" s="15" t="s">
        <v>169</v>
      </c>
      <c r="C34" s="15"/>
      <c r="D34" s="15"/>
      <c r="E34" s="15"/>
      <c r="F34" s="15"/>
      <c r="G34" s="32">
        <v>-80</v>
      </c>
      <c r="H34" s="32">
        <v>0</v>
      </c>
      <c r="I34" s="15"/>
      <c r="J34" s="15"/>
      <c r="K34" s="15"/>
      <c r="L34" s="15"/>
      <c r="M34" s="33"/>
    </row>
    <row r="35" spans="1:13" ht="15.75">
      <c r="A35" s="35"/>
      <c r="B35" s="15" t="s">
        <v>79</v>
      </c>
      <c r="C35" s="15"/>
      <c r="D35" s="15"/>
      <c r="E35" s="15"/>
      <c r="F35" s="15"/>
      <c r="G35" s="57">
        <f>'EQUITY '!J22</f>
        <v>13160</v>
      </c>
      <c r="H35" s="57">
        <v>11811</v>
      </c>
      <c r="I35" s="15"/>
      <c r="J35" s="15"/>
      <c r="K35" s="15"/>
      <c r="L35" s="15"/>
      <c r="M35" s="33"/>
    </row>
    <row r="36" spans="1:13" ht="15.75">
      <c r="A36" s="35"/>
      <c r="B36" s="15"/>
      <c r="C36" s="15"/>
      <c r="D36" s="15"/>
      <c r="E36" s="15"/>
      <c r="F36" s="15"/>
      <c r="G36" s="32">
        <f>SUM(G31:G35)</f>
        <v>69120</v>
      </c>
      <c r="H36" s="32">
        <f>SUM(H31:H35)</f>
        <v>67899</v>
      </c>
      <c r="I36" s="15"/>
      <c r="J36" s="15"/>
      <c r="K36" s="15"/>
      <c r="L36" s="15"/>
      <c r="M36" s="33"/>
    </row>
    <row r="37" spans="1:13" ht="15.75">
      <c r="A37" s="35"/>
      <c r="B37" s="15" t="s">
        <v>153</v>
      </c>
      <c r="C37" s="15"/>
      <c r="D37" s="15"/>
      <c r="E37" s="15"/>
      <c r="F37" s="15"/>
      <c r="G37" s="208" t="s">
        <v>111</v>
      </c>
      <c r="H37" s="32">
        <v>0</v>
      </c>
      <c r="I37" s="15"/>
      <c r="J37" s="15"/>
      <c r="K37" s="15"/>
      <c r="L37" s="15"/>
      <c r="M37" s="33"/>
    </row>
    <row r="38" spans="1:13" ht="15.75">
      <c r="A38" s="35"/>
      <c r="B38" s="25" t="s">
        <v>80</v>
      </c>
      <c r="C38" s="15"/>
      <c r="D38" s="15"/>
      <c r="E38" s="15"/>
      <c r="F38" s="15"/>
      <c r="G38" s="30">
        <f>SUM(G36:G37)</f>
        <v>69120</v>
      </c>
      <c r="H38" s="30">
        <f>H36+H37</f>
        <v>67899</v>
      </c>
      <c r="I38" s="15"/>
      <c r="J38" s="15"/>
      <c r="K38" s="15"/>
      <c r="L38" s="15"/>
      <c r="M38" s="33"/>
    </row>
    <row r="39" spans="1:13" ht="5.25" customHeight="1">
      <c r="A39" s="35"/>
      <c r="B39" s="15"/>
      <c r="C39" s="15"/>
      <c r="D39" s="15"/>
      <c r="E39" s="15"/>
      <c r="F39" s="15"/>
      <c r="G39" s="32"/>
      <c r="H39" s="32"/>
      <c r="I39" s="15"/>
      <c r="J39" s="15"/>
      <c r="K39" s="15"/>
      <c r="L39" s="15"/>
      <c r="M39" s="33"/>
    </row>
    <row r="40" spans="1:13" ht="15.75">
      <c r="A40" s="35" t="s">
        <v>81</v>
      </c>
      <c r="B40" s="15"/>
      <c r="C40" s="15"/>
      <c r="D40" s="15"/>
      <c r="E40" s="15"/>
      <c r="F40" s="15"/>
      <c r="G40" s="32"/>
      <c r="H40" s="32"/>
      <c r="I40" s="15"/>
      <c r="J40" s="15"/>
      <c r="K40" s="15"/>
      <c r="L40" s="15"/>
      <c r="M40" s="33"/>
    </row>
    <row r="41" spans="1:13" ht="15.75">
      <c r="A41" s="35"/>
      <c r="B41" s="15" t="s">
        <v>54</v>
      </c>
      <c r="C41" s="15"/>
      <c r="D41" s="15"/>
      <c r="E41" s="15"/>
      <c r="F41" s="15"/>
      <c r="G41" s="32">
        <v>9114</v>
      </c>
      <c r="H41" s="32">
        <v>10973</v>
      </c>
      <c r="I41" s="15"/>
      <c r="J41" s="15"/>
      <c r="K41" s="15"/>
      <c r="L41" s="15"/>
      <c r="M41" s="33"/>
    </row>
    <row r="42" spans="1:13" ht="15.75">
      <c r="A42" s="35"/>
      <c r="B42" s="15" t="s">
        <v>83</v>
      </c>
      <c r="C42" s="15"/>
      <c r="D42" s="15"/>
      <c r="E42" s="15"/>
      <c r="F42" s="15"/>
      <c r="G42" s="32">
        <v>568</v>
      </c>
      <c r="H42" s="32">
        <v>1057</v>
      </c>
      <c r="I42" s="15"/>
      <c r="J42" s="15"/>
      <c r="K42" s="15"/>
      <c r="L42" s="15"/>
      <c r="M42" s="33"/>
    </row>
    <row r="43" spans="1:13" ht="15.75">
      <c r="A43" s="35"/>
      <c r="B43" s="15" t="s">
        <v>87</v>
      </c>
      <c r="C43" s="15"/>
      <c r="D43" s="15"/>
      <c r="E43" s="15"/>
      <c r="F43" s="15"/>
      <c r="G43" s="32">
        <v>7260</v>
      </c>
      <c r="H43" s="32">
        <v>6154</v>
      </c>
      <c r="I43" s="15"/>
      <c r="J43" s="15"/>
      <c r="K43" s="15"/>
      <c r="L43" s="15"/>
      <c r="M43" s="33"/>
    </row>
    <row r="44" spans="1:13" ht="15.75">
      <c r="A44" s="35"/>
      <c r="B44" s="15"/>
      <c r="C44" s="15"/>
      <c r="D44" s="15"/>
      <c r="E44" s="15"/>
      <c r="F44" s="15"/>
      <c r="G44" s="30">
        <f>SUM(G41:G43)</f>
        <v>16942</v>
      </c>
      <c r="H44" s="30">
        <f>SUM(H41:H43)</f>
        <v>18184</v>
      </c>
      <c r="I44" s="15"/>
      <c r="J44" s="15"/>
      <c r="K44" s="15"/>
      <c r="L44" s="15"/>
      <c r="M44" s="33"/>
    </row>
    <row r="45" spans="1:13" ht="5.25" customHeight="1">
      <c r="A45" s="35"/>
      <c r="B45" s="15"/>
      <c r="C45" s="15"/>
      <c r="D45" s="15"/>
      <c r="E45" s="15"/>
      <c r="F45" s="15"/>
      <c r="G45" s="32"/>
      <c r="H45" s="32"/>
      <c r="I45" s="15"/>
      <c r="J45" s="15"/>
      <c r="K45" s="15"/>
      <c r="L45" s="15"/>
      <c r="M45" s="33"/>
    </row>
    <row r="46" spans="1:13" ht="15.75">
      <c r="A46" s="35" t="s">
        <v>82</v>
      </c>
      <c r="B46" s="15"/>
      <c r="C46" s="15"/>
      <c r="D46" s="15"/>
      <c r="E46" s="15"/>
      <c r="F46" s="15"/>
      <c r="G46" s="32"/>
      <c r="H46" s="32"/>
      <c r="I46" s="15"/>
      <c r="J46" s="15"/>
      <c r="K46" s="15"/>
      <c r="L46" s="15"/>
      <c r="M46" s="33"/>
    </row>
    <row r="47" spans="1:13" ht="15.75">
      <c r="A47" s="29"/>
      <c r="B47" s="31" t="s">
        <v>53</v>
      </c>
      <c r="C47" s="15"/>
      <c r="D47" s="15"/>
      <c r="E47" s="15"/>
      <c r="F47" s="15"/>
      <c r="G47" s="32">
        <v>21310</v>
      </c>
      <c r="H47" s="32">
        <v>13482</v>
      </c>
      <c r="I47" s="15"/>
      <c r="J47" s="15"/>
      <c r="K47" s="15"/>
      <c r="L47" s="15"/>
      <c r="M47" s="15"/>
    </row>
    <row r="48" spans="1:13" ht="15.75">
      <c r="A48" s="29"/>
      <c r="B48" s="31" t="s">
        <v>84</v>
      </c>
      <c r="C48" s="15"/>
      <c r="D48" s="15"/>
      <c r="E48" s="15"/>
      <c r="F48" s="15"/>
      <c r="G48" s="32">
        <v>10989</v>
      </c>
      <c r="H48" s="32">
        <v>6334</v>
      </c>
      <c r="I48" s="15"/>
      <c r="J48" s="15"/>
      <c r="K48" s="15"/>
      <c r="L48" s="15"/>
      <c r="M48" s="15"/>
    </row>
    <row r="49" spans="1:13" ht="15.75">
      <c r="A49" s="29"/>
      <c r="B49" s="31" t="s">
        <v>54</v>
      </c>
      <c r="C49" s="15"/>
      <c r="D49" s="15"/>
      <c r="E49" s="15"/>
      <c r="F49" s="15"/>
      <c r="G49" s="32">
        <v>6755</v>
      </c>
      <c r="H49" s="32">
        <v>4647</v>
      </c>
      <c r="I49" s="15"/>
      <c r="J49" s="15"/>
      <c r="K49" s="15"/>
      <c r="L49" s="15"/>
      <c r="M49" s="15"/>
    </row>
    <row r="50" spans="1:13" ht="15.75">
      <c r="A50" s="29"/>
      <c r="B50" s="31" t="s">
        <v>86</v>
      </c>
      <c r="C50" s="15"/>
      <c r="D50" s="15"/>
      <c r="E50" s="15"/>
      <c r="F50" s="15"/>
      <c r="G50" s="32">
        <v>888</v>
      </c>
      <c r="H50" s="32">
        <v>4427</v>
      </c>
      <c r="I50" s="15"/>
      <c r="J50" s="15"/>
      <c r="K50" s="15"/>
      <c r="L50" s="15"/>
      <c r="M50" s="15"/>
    </row>
    <row r="51" spans="1:13" ht="15.75">
      <c r="A51" s="29"/>
      <c r="B51" s="31" t="s">
        <v>44</v>
      </c>
      <c r="C51" s="15"/>
      <c r="D51" s="15"/>
      <c r="E51" s="15"/>
      <c r="F51" s="15"/>
      <c r="G51" s="32">
        <v>29978</v>
      </c>
      <c r="H51" s="32">
        <v>3991.7</v>
      </c>
      <c r="I51" s="15"/>
      <c r="J51" s="15"/>
      <c r="K51" s="15"/>
      <c r="L51" s="15"/>
      <c r="M51" s="15"/>
    </row>
    <row r="52" spans="1:13" ht="15.75">
      <c r="A52" s="29"/>
      <c r="B52" s="15" t="s">
        <v>25</v>
      </c>
      <c r="C52" s="15"/>
      <c r="D52" s="15"/>
      <c r="E52" s="15"/>
      <c r="F52" s="15"/>
      <c r="G52" s="32">
        <v>362</v>
      </c>
      <c r="H52" s="32">
        <v>1000</v>
      </c>
      <c r="I52" s="15"/>
      <c r="J52" s="15"/>
      <c r="K52" s="15"/>
      <c r="L52" s="15"/>
      <c r="M52" s="15"/>
    </row>
    <row r="53" spans="1:13" ht="15.75">
      <c r="A53" s="29"/>
      <c r="B53" s="31" t="s">
        <v>88</v>
      </c>
      <c r="C53" s="15"/>
      <c r="D53" s="15"/>
      <c r="E53" s="15"/>
      <c r="F53" s="15"/>
      <c r="G53" s="32">
        <v>2</v>
      </c>
      <c r="H53" s="32">
        <v>157</v>
      </c>
      <c r="I53" s="15"/>
      <c r="J53" s="15"/>
      <c r="K53" s="15"/>
      <c r="L53" s="15"/>
      <c r="M53" s="15"/>
    </row>
    <row r="54" spans="1:13" ht="15.75">
      <c r="A54" s="29"/>
      <c r="B54" s="27"/>
      <c r="C54" s="15"/>
      <c r="D54" s="15"/>
      <c r="E54" s="15"/>
      <c r="F54" s="15"/>
      <c r="G54" s="30">
        <f>SUM(G47:G53)</f>
        <v>70284</v>
      </c>
      <c r="H54" s="30">
        <f>SUM(H47:H53)</f>
        <v>34038.7</v>
      </c>
      <c r="I54" s="15"/>
      <c r="J54" s="15"/>
      <c r="K54" s="15"/>
      <c r="L54" s="15"/>
      <c r="M54" s="15"/>
    </row>
    <row r="55" spans="1:13" ht="15.75">
      <c r="A55" s="211" t="s">
        <v>172</v>
      </c>
      <c r="B55" s="27"/>
      <c r="C55" s="15"/>
      <c r="D55" s="15"/>
      <c r="E55" s="15"/>
      <c r="F55" s="15"/>
      <c r="G55" s="32">
        <v>42</v>
      </c>
      <c r="H55" s="32">
        <v>0</v>
      </c>
      <c r="I55" s="15"/>
      <c r="J55" s="15"/>
      <c r="K55" s="15"/>
      <c r="L55" s="15"/>
      <c r="M55" s="15"/>
    </row>
    <row r="56" spans="1:13" ht="15.75">
      <c r="A56" s="41" t="s">
        <v>89</v>
      </c>
      <c r="B56" s="27"/>
      <c r="C56" s="15"/>
      <c r="D56" s="15"/>
      <c r="E56" s="15"/>
      <c r="F56" s="15"/>
      <c r="G56" s="32">
        <f>G44+G54+G55</f>
        <v>87268</v>
      </c>
      <c r="H56" s="32">
        <f>H44+H54</f>
        <v>52222.7</v>
      </c>
      <c r="I56" s="15"/>
      <c r="J56" s="15"/>
      <c r="K56" s="15"/>
      <c r="L56" s="15"/>
      <c r="M56" s="15"/>
    </row>
    <row r="57" spans="1:13" ht="9.75" customHeight="1">
      <c r="A57" s="29"/>
      <c r="B57" s="27"/>
      <c r="C57" s="15"/>
      <c r="D57" s="15"/>
      <c r="E57" s="15"/>
      <c r="F57" s="15"/>
      <c r="G57" s="32"/>
      <c r="H57" s="32"/>
      <c r="I57" s="15"/>
      <c r="J57" s="15"/>
      <c r="K57" s="15"/>
      <c r="L57" s="15"/>
      <c r="M57" s="15"/>
    </row>
    <row r="58" spans="1:13" ht="16.5" thickBot="1">
      <c r="A58" s="41" t="s">
        <v>90</v>
      </c>
      <c r="B58" s="27"/>
      <c r="C58" s="15"/>
      <c r="D58" s="15"/>
      <c r="E58" s="15"/>
      <c r="F58" s="15"/>
      <c r="G58" s="42">
        <f>G38+G56</f>
        <v>156388</v>
      </c>
      <c r="H58" s="42">
        <f>H38+H56</f>
        <v>120121.7</v>
      </c>
      <c r="I58" s="15"/>
      <c r="J58" s="15"/>
      <c r="K58" s="15"/>
      <c r="L58" s="15"/>
      <c r="M58" s="15"/>
    </row>
    <row r="59" spans="1:13" ht="9" customHeight="1" thickTop="1">
      <c r="A59" s="29"/>
      <c r="B59" s="27"/>
      <c r="C59" s="15"/>
      <c r="D59" s="15"/>
      <c r="E59" s="15"/>
      <c r="F59" s="15"/>
      <c r="G59" s="32"/>
      <c r="H59" s="32"/>
      <c r="I59" s="15"/>
      <c r="J59" s="15"/>
      <c r="K59" s="15"/>
      <c r="L59" s="15"/>
      <c r="M59" s="15"/>
    </row>
    <row r="60" spans="1:13" s="4" customFormat="1" ht="15.75">
      <c r="A60" s="36" t="s">
        <v>125</v>
      </c>
      <c r="B60" s="37"/>
      <c r="C60" s="37"/>
      <c r="D60" s="37"/>
      <c r="E60" s="37"/>
      <c r="F60" s="37"/>
      <c r="G60" s="38">
        <f>G38/G31</f>
        <v>1.2567272727272727</v>
      </c>
      <c r="H60" s="38">
        <f>H38/H31</f>
        <v>1.2345272727272727</v>
      </c>
      <c r="I60" s="25"/>
      <c r="J60" s="25"/>
      <c r="K60" s="25"/>
      <c r="L60" s="25"/>
      <c r="M60" s="25"/>
    </row>
    <row r="61" spans="1:13" s="4" customFormat="1" ht="6.75" customHeight="1">
      <c r="A61" s="36"/>
      <c r="B61" s="37"/>
      <c r="C61" s="37"/>
      <c r="D61" s="37"/>
      <c r="E61" s="37"/>
      <c r="F61" s="37"/>
      <c r="G61" s="38"/>
      <c r="H61" s="38"/>
      <c r="I61" s="25"/>
      <c r="J61" s="25"/>
      <c r="K61" s="25"/>
      <c r="L61" s="25"/>
      <c r="M61" s="25"/>
    </row>
    <row r="62" spans="1:13" ht="15.75">
      <c r="A62" s="15" t="s">
        <v>139</v>
      </c>
      <c r="B62" s="15"/>
      <c r="C62" s="15"/>
      <c r="D62" s="15"/>
      <c r="E62" s="15"/>
      <c r="F62" s="15"/>
      <c r="G62" s="13"/>
      <c r="H62" s="13"/>
      <c r="I62" s="15"/>
      <c r="J62" s="15"/>
      <c r="K62" s="15"/>
      <c r="L62" s="15"/>
      <c r="M62" s="15"/>
    </row>
    <row r="63" spans="2:13" ht="7.5" customHeight="1">
      <c r="B63" s="15"/>
      <c r="C63" s="15"/>
      <c r="D63" s="15"/>
      <c r="E63" s="15"/>
      <c r="F63" s="15"/>
      <c r="G63" s="13"/>
      <c r="H63" s="13"/>
      <c r="I63" s="15"/>
      <c r="J63" s="15"/>
      <c r="K63" s="15"/>
      <c r="L63" s="15"/>
      <c r="M63" s="15"/>
    </row>
    <row r="64" spans="1:13" ht="15.75">
      <c r="A64" s="25" t="s">
        <v>27</v>
      </c>
      <c r="B64" s="25"/>
      <c r="C64" s="25"/>
      <c r="D64" s="25"/>
      <c r="E64" s="39"/>
      <c r="F64" s="39"/>
      <c r="G64" s="40"/>
      <c r="H64" s="40"/>
      <c r="I64" s="15"/>
      <c r="J64" s="15"/>
      <c r="K64" s="15"/>
      <c r="L64" s="15"/>
      <c r="M64" s="15"/>
    </row>
    <row r="65" spans="1:13" ht="15.75">
      <c r="A65" s="25" t="s">
        <v>91</v>
      </c>
      <c r="B65" s="25"/>
      <c r="C65" s="25"/>
      <c r="D65" s="25"/>
      <c r="E65" s="39"/>
      <c r="F65" s="39"/>
      <c r="G65" s="40"/>
      <c r="H65" s="40"/>
      <c r="I65" s="15"/>
      <c r="J65" s="15"/>
      <c r="K65" s="15"/>
      <c r="L65" s="15"/>
      <c r="M65" s="15"/>
    </row>
    <row r="66" spans="1:13" ht="15.75">
      <c r="A66" s="25" t="s">
        <v>92</v>
      </c>
      <c r="B66" s="15"/>
      <c r="C66" s="15"/>
      <c r="D66" s="15"/>
      <c r="E66" s="15"/>
      <c r="F66" s="15"/>
      <c r="G66" s="13"/>
      <c r="H66" s="13"/>
      <c r="I66" s="15"/>
      <c r="J66" s="15"/>
      <c r="K66" s="15"/>
      <c r="L66" s="15"/>
      <c r="M66" s="15"/>
    </row>
    <row r="67" spans="1:13" ht="15.75">
      <c r="A67" s="15"/>
      <c r="B67" s="15"/>
      <c r="C67" s="15"/>
      <c r="D67" s="15"/>
      <c r="E67" s="15"/>
      <c r="F67" s="15"/>
      <c r="G67" s="13"/>
      <c r="H67" s="13"/>
      <c r="I67" s="15"/>
      <c r="J67" s="15"/>
      <c r="K67" s="15"/>
      <c r="L67" s="15"/>
      <c r="M67" s="15"/>
    </row>
    <row r="68" spans="1:13" ht="15.75">
      <c r="A68" s="15"/>
      <c r="B68" s="15"/>
      <c r="C68" s="15"/>
      <c r="D68" s="15"/>
      <c r="E68" s="15"/>
      <c r="F68" s="15"/>
      <c r="G68" s="13"/>
      <c r="H68" s="13"/>
      <c r="I68" s="15"/>
      <c r="J68" s="15"/>
      <c r="K68" s="15"/>
      <c r="L68" s="15"/>
      <c r="M68" s="15"/>
    </row>
    <row r="69" spans="1:13" ht="15.75">
      <c r="A69" s="15"/>
      <c r="B69" s="15"/>
      <c r="C69" s="15"/>
      <c r="D69" s="15"/>
      <c r="E69" s="15"/>
      <c r="F69" s="15"/>
      <c r="G69" s="13"/>
      <c r="H69" s="13"/>
      <c r="I69" s="15"/>
      <c r="J69" s="15"/>
      <c r="K69" s="15"/>
      <c r="L69" s="15"/>
      <c r="M69" s="15"/>
    </row>
    <row r="70" spans="1:13" ht="15.75">
      <c r="A70" s="15"/>
      <c r="B70" s="15"/>
      <c r="C70" s="15"/>
      <c r="D70" s="15"/>
      <c r="E70" s="15"/>
      <c r="F70" s="15"/>
      <c r="G70" s="13"/>
      <c r="H70" s="13"/>
      <c r="I70" s="15"/>
      <c r="J70" s="15"/>
      <c r="K70" s="15"/>
      <c r="L70" s="15"/>
      <c r="M70" s="15"/>
    </row>
    <row r="71" spans="1:13" ht="15.75">
      <c r="A71" s="15"/>
      <c r="B71" s="15"/>
      <c r="C71" s="15"/>
      <c r="D71" s="15"/>
      <c r="E71" s="15"/>
      <c r="F71" s="15"/>
      <c r="G71" s="13"/>
      <c r="H71" s="13"/>
      <c r="I71" s="15"/>
      <c r="J71" s="15"/>
      <c r="K71" s="15"/>
      <c r="L71" s="15"/>
      <c r="M71" s="15"/>
    </row>
    <row r="72" spans="1:13" ht="15.75">
      <c r="A72" s="15"/>
      <c r="B72" s="15"/>
      <c r="C72" s="15"/>
      <c r="D72" s="15"/>
      <c r="E72" s="15"/>
      <c r="F72" s="15"/>
      <c r="G72" s="13"/>
      <c r="H72" s="13"/>
      <c r="I72" s="15"/>
      <c r="J72" s="15"/>
      <c r="K72" s="15"/>
      <c r="L72" s="15"/>
      <c r="M72" s="15"/>
    </row>
    <row r="73" spans="1:13" ht="15.75">
      <c r="A73" s="15"/>
      <c r="B73" s="15"/>
      <c r="C73" s="15"/>
      <c r="D73" s="15"/>
      <c r="E73" s="15"/>
      <c r="F73" s="15"/>
      <c r="G73" s="13"/>
      <c r="H73" s="13"/>
      <c r="I73" s="15"/>
      <c r="J73" s="15"/>
      <c r="K73" s="15"/>
      <c r="L73" s="15"/>
      <c r="M73" s="15"/>
    </row>
    <row r="74" spans="1:13" ht="15.75">
      <c r="A74" s="15"/>
      <c r="B74" s="15"/>
      <c r="C74" s="15"/>
      <c r="D74" s="15"/>
      <c r="E74" s="15"/>
      <c r="F74" s="15"/>
      <c r="G74" s="13"/>
      <c r="H74" s="13"/>
      <c r="I74" s="15"/>
      <c r="J74" s="15"/>
      <c r="K74" s="15"/>
      <c r="L74" s="15"/>
      <c r="M74" s="15"/>
    </row>
    <row r="75" spans="1:13" ht="15.75">
      <c r="A75" s="15"/>
      <c r="B75" s="15"/>
      <c r="C75" s="15"/>
      <c r="D75" s="15"/>
      <c r="E75" s="15"/>
      <c r="F75" s="15"/>
      <c r="G75" s="13"/>
      <c r="H75" s="13"/>
      <c r="I75" s="15"/>
      <c r="J75" s="15"/>
      <c r="K75" s="15"/>
      <c r="L75" s="15"/>
      <c r="M75" s="15"/>
    </row>
    <row r="76" spans="1:13" ht="15.75">
      <c r="A76" s="15"/>
      <c r="B76" s="15"/>
      <c r="C76" s="15"/>
      <c r="D76" s="15"/>
      <c r="E76" s="15"/>
      <c r="F76" s="15"/>
      <c r="G76" s="13"/>
      <c r="H76" s="13"/>
      <c r="I76" s="15"/>
      <c r="J76" s="15"/>
      <c r="K76" s="15"/>
      <c r="L76" s="15"/>
      <c r="M76" s="15"/>
    </row>
    <row r="77" spans="1:13" ht="15.75">
      <c r="A77" s="15"/>
      <c r="B77" s="15"/>
      <c r="C77" s="15"/>
      <c r="D77" s="15"/>
      <c r="E77" s="15"/>
      <c r="F77" s="15"/>
      <c r="G77" s="13"/>
      <c r="H77" s="13"/>
      <c r="I77" s="15"/>
      <c r="J77" s="15"/>
      <c r="K77" s="15"/>
      <c r="L77" s="15"/>
      <c r="M77" s="15"/>
    </row>
    <row r="78" spans="1:13" ht="15.75">
      <c r="A78" s="15"/>
      <c r="B78" s="15"/>
      <c r="C78" s="15"/>
      <c r="D78" s="15"/>
      <c r="E78" s="15"/>
      <c r="F78" s="15"/>
      <c r="G78" s="13"/>
      <c r="H78" s="13"/>
      <c r="I78" s="15"/>
      <c r="J78" s="15"/>
      <c r="K78" s="15"/>
      <c r="L78" s="15"/>
      <c r="M78" s="15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"/>
  <sheetViews>
    <sheetView workbookViewId="0" topLeftCell="A13">
      <selection activeCell="D30" sqref="D30"/>
    </sheetView>
  </sheetViews>
  <sheetFormatPr defaultColWidth="9.00390625" defaultRowHeight="15.75"/>
  <cols>
    <col min="1" max="1" width="4.75390625" style="1" customWidth="1"/>
    <col min="2" max="2" width="10.75390625" style="1" customWidth="1"/>
    <col min="3" max="3" width="5.625" style="1" customWidth="1"/>
    <col min="4" max="4" width="7.00390625" style="1" customWidth="1"/>
    <col min="5" max="5" width="2.125" style="1" customWidth="1"/>
    <col min="6" max="6" width="13.00390625" style="3" bestFit="1" customWidth="1"/>
    <col min="7" max="7" width="16.875" style="3" bestFit="1" customWidth="1"/>
    <col min="8" max="8" width="12.625" style="165" bestFit="1" customWidth="1"/>
    <col min="9" max="9" width="16.125" style="1" bestFit="1" customWidth="1"/>
    <col min="10" max="14" width="8.00390625" style="1" customWidth="1"/>
    <col min="15" max="15" width="10.75390625" style="1" customWidth="1"/>
    <col min="16" max="17" width="8.00390625" style="1" customWidth="1"/>
    <col min="18" max="18" width="13.00390625" style="1" bestFit="1" customWidth="1"/>
    <col min="19" max="19" width="12.375" style="1" bestFit="1" customWidth="1"/>
    <col min="20" max="16384" width="8.00390625" style="1" customWidth="1"/>
  </cols>
  <sheetData>
    <row r="1" spans="1:18" ht="15.75">
      <c r="A1" s="10" t="s">
        <v>58</v>
      </c>
      <c r="B1" s="11"/>
      <c r="C1" s="12"/>
      <c r="D1" s="12"/>
      <c r="E1" s="12"/>
      <c r="F1" s="12"/>
      <c r="G1" s="12"/>
      <c r="H1" s="149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>
      <c r="A2" s="16" t="s">
        <v>0</v>
      </c>
      <c r="B2" s="43"/>
      <c r="C2" s="12"/>
      <c r="D2" s="12"/>
      <c r="E2" s="12"/>
      <c r="F2" s="12"/>
      <c r="G2" s="12"/>
      <c r="H2" s="150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>
      <c r="A3" s="17" t="s">
        <v>56</v>
      </c>
      <c r="B3" s="11"/>
      <c r="C3" s="12"/>
      <c r="D3" s="12"/>
      <c r="E3" s="12"/>
      <c r="F3" s="12"/>
      <c r="G3" s="12"/>
      <c r="H3" s="151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9.75" customHeight="1">
      <c r="A4" s="16"/>
      <c r="B4" s="11"/>
      <c r="C4" s="12"/>
      <c r="D4" s="12"/>
      <c r="E4" s="12"/>
      <c r="F4" s="12"/>
      <c r="G4" s="12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5.75">
      <c r="A5" s="10" t="s">
        <v>21</v>
      </c>
      <c r="B5" s="11"/>
      <c r="C5" s="12"/>
      <c r="D5" s="12"/>
      <c r="E5" s="12"/>
      <c r="F5" s="12"/>
      <c r="G5" s="12"/>
      <c r="H5" s="151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5.75">
      <c r="A6" s="10" t="s">
        <v>157</v>
      </c>
      <c r="B6" s="11"/>
      <c r="C6" s="12"/>
      <c r="D6" s="12"/>
      <c r="E6" s="12"/>
      <c r="F6" s="12"/>
      <c r="G6" s="12"/>
      <c r="H6" s="151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5.75">
      <c r="A7" s="16" t="s">
        <v>22</v>
      </c>
      <c r="B7" s="11"/>
      <c r="C7" s="12"/>
      <c r="D7" s="12"/>
      <c r="E7" s="12"/>
      <c r="F7" s="12"/>
      <c r="G7" s="12"/>
      <c r="H7" s="151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9.75" customHeight="1">
      <c r="A8" s="44"/>
      <c r="B8" s="44"/>
      <c r="C8" s="44"/>
      <c r="D8" s="44"/>
      <c r="E8" s="44"/>
      <c r="F8" s="45"/>
      <c r="G8" s="45"/>
      <c r="H8" s="152"/>
      <c r="I8" s="44"/>
      <c r="J8" s="215"/>
      <c r="K8" s="215"/>
      <c r="L8" s="215"/>
      <c r="M8" s="215"/>
      <c r="N8" s="215"/>
      <c r="O8" s="215"/>
      <c r="P8" s="215"/>
      <c r="Q8" s="44"/>
      <c r="R8" s="44"/>
    </row>
    <row r="9" spans="1:18" ht="15.75">
      <c r="A9" s="44"/>
      <c r="B9" s="44"/>
      <c r="C9" s="44"/>
      <c r="D9" s="44"/>
      <c r="E9" s="44"/>
      <c r="F9" s="220" t="s">
        <v>49</v>
      </c>
      <c r="G9" s="220"/>
      <c r="H9" s="220" t="s">
        <v>55</v>
      </c>
      <c r="I9" s="220"/>
      <c r="J9" s="216"/>
      <c r="K9" s="216"/>
      <c r="L9" s="216"/>
      <c r="M9" s="216"/>
      <c r="N9" s="216"/>
      <c r="O9" s="216"/>
      <c r="P9" s="216"/>
      <c r="Q9" s="46"/>
      <c r="R9" s="46"/>
    </row>
    <row r="10" spans="1:18" ht="15.75">
      <c r="A10" s="46"/>
      <c r="B10" s="46"/>
      <c r="C10" s="46"/>
      <c r="D10" s="46"/>
      <c r="E10" s="46"/>
      <c r="F10" s="47" t="s">
        <v>19</v>
      </c>
      <c r="G10" s="47" t="s">
        <v>50</v>
      </c>
      <c r="H10" s="153" t="s">
        <v>19</v>
      </c>
      <c r="I10" s="47" t="s">
        <v>50</v>
      </c>
      <c r="J10" s="217"/>
      <c r="K10" s="217"/>
      <c r="L10" s="217"/>
      <c r="M10" s="217"/>
      <c r="N10" s="217"/>
      <c r="O10" s="217"/>
      <c r="P10" s="217"/>
      <c r="Q10" s="48"/>
      <c r="R10" s="48"/>
    </row>
    <row r="11" spans="1:18" ht="15.75">
      <c r="A11" s="48"/>
      <c r="B11" s="48"/>
      <c r="C11" s="48"/>
      <c r="D11" s="49"/>
      <c r="E11" s="49"/>
      <c r="F11" s="47" t="s">
        <v>24</v>
      </c>
      <c r="G11" s="47" t="s">
        <v>39</v>
      </c>
      <c r="H11" s="154" t="s">
        <v>40</v>
      </c>
      <c r="I11" s="50" t="s">
        <v>41</v>
      </c>
      <c r="J11" s="217"/>
      <c r="K11" s="217"/>
      <c r="L11" s="217"/>
      <c r="M11" s="217"/>
      <c r="N11" s="217"/>
      <c r="O11" s="217"/>
      <c r="P11" s="217"/>
      <c r="Q11" s="48"/>
      <c r="R11" s="48"/>
    </row>
    <row r="12" spans="1:18" ht="15.75">
      <c r="A12" s="48"/>
      <c r="B12" s="48"/>
      <c r="C12" s="48"/>
      <c r="D12" s="49"/>
      <c r="E12" s="49"/>
      <c r="F12" s="51" t="s">
        <v>156</v>
      </c>
      <c r="G12" s="51" t="s">
        <v>65</v>
      </c>
      <c r="H12" s="155" t="str">
        <f>+F12</f>
        <v>31 Dec 2006</v>
      </c>
      <c r="I12" s="51" t="str">
        <f>+G12</f>
        <v>31 Dec 2005</v>
      </c>
      <c r="J12" s="65"/>
      <c r="K12" s="65"/>
      <c r="L12" s="65"/>
      <c r="M12" s="65"/>
      <c r="N12" s="65"/>
      <c r="O12" s="65"/>
      <c r="P12" s="65"/>
      <c r="Q12" s="15"/>
      <c r="R12" s="15"/>
    </row>
    <row r="13" spans="1:18" ht="15.75">
      <c r="A13" s="15"/>
      <c r="B13" s="15"/>
      <c r="C13" s="15"/>
      <c r="D13" s="52"/>
      <c r="E13" s="52"/>
      <c r="F13" s="53" t="s">
        <v>1</v>
      </c>
      <c r="G13" s="53" t="s">
        <v>1</v>
      </c>
      <c r="H13" s="156" t="s">
        <v>1</v>
      </c>
      <c r="I13" s="53" t="s">
        <v>1</v>
      </c>
      <c r="J13" s="65"/>
      <c r="K13" s="65"/>
      <c r="L13" s="65"/>
      <c r="M13" s="65"/>
      <c r="N13" s="65"/>
      <c r="O13" s="65"/>
      <c r="P13" s="65"/>
      <c r="Q13" s="15"/>
      <c r="R13" s="15"/>
    </row>
    <row r="14" spans="1:18" ht="15.75">
      <c r="A14" s="25" t="s">
        <v>59</v>
      </c>
      <c r="B14" s="15"/>
      <c r="C14" s="15"/>
      <c r="D14" s="52"/>
      <c r="E14" s="52"/>
      <c r="F14" s="54">
        <v>28997</v>
      </c>
      <c r="G14" s="54">
        <v>22981</v>
      </c>
      <c r="H14" s="32">
        <v>118571</v>
      </c>
      <c r="I14" s="55">
        <v>94266</v>
      </c>
      <c r="J14" s="65"/>
      <c r="K14" s="62"/>
      <c r="L14" s="62"/>
      <c r="M14" s="62"/>
      <c r="N14" s="64"/>
      <c r="O14" s="64"/>
      <c r="P14" s="64"/>
      <c r="Q14" s="15"/>
      <c r="R14" s="15"/>
    </row>
    <row r="15" spans="1:18" ht="15.75">
      <c r="A15" s="15" t="s">
        <v>16</v>
      </c>
      <c r="B15" s="15"/>
      <c r="C15" s="15"/>
      <c r="D15" s="52"/>
      <c r="E15" s="52"/>
      <c r="F15" s="58">
        <v>-25082</v>
      </c>
      <c r="G15" s="58">
        <v>-19728</v>
      </c>
      <c r="H15" s="57">
        <v>-102478</v>
      </c>
      <c r="I15" s="57">
        <v>-78946</v>
      </c>
      <c r="J15" s="65"/>
      <c r="K15" s="62"/>
      <c r="L15" s="62"/>
      <c r="M15" s="62"/>
      <c r="N15" s="65"/>
      <c r="O15" s="65"/>
      <c r="P15" s="65"/>
      <c r="Q15" s="15"/>
      <c r="R15" s="15"/>
    </row>
    <row r="16" spans="1:18" ht="15.75">
      <c r="A16" s="15" t="s">
        <v>20</v>
      </c>
      <c r="B16" s="15"/>
      <c r="C16" s="15"/>
      <c r="D16" s="52"/>
      <c r="E16" s="52"/>
      <c r="F16" s="32">
        <f>+F14+F15</f>
        <v>3915</v>
      </c>
      <c r="G16" s="32">
        <f>+G14+G15</f>
        <v>3253</v>
      </c>
      <c r="H16" s="32">
        <f>+H14+H15</f>
        <v>16093</v>
      </c>
      <c r="I16" s="59">
        <f>SUM(I14:I15)</f>
        <v>15320</v>
      </c>
      <c r="J16" s="65"/>
      <c r="K16" s="62"/>
      <c r="L16" s="62"/>
      <c r="M16" s="62"/>
      <c r="N16" s="64"/>
      <c r="O16" s="64"/>
      <c r="P16" s="64"/>
      <c r="Q16" s="15"/>
      <c r="R16" s="15"/>
    </row>
    <row r="17" spans="1:18" ht="15.75">
      <c r="A17" s="15" t="s">
        <v>93</v>
      </c>
      <c r="B17" s="15"/>
      <c r="C17" s="15"/>
      <c r="D17" s="52"/>
      <c r="E17" s="52"/>
      <c r="F17" s="54">
        <v>117</v>
      </c>
      <c r="G17" s="54">
        <v>1502</v>
      </c>
      <c r="H17" s="32">
        <v>1142</v>
      </c>
      <c r="I17" s="60">
        <v>3166</v>
      </c>
      <c r="J17" s="65"/>
      <c r="K17" s="62"/>
      <c r="L17" s="62"/>
      <c r="M17" s="62"/>
      <c r="N17" s="65"/>
      <c r="O17" s="65"/>
      <c r="P17" s="65"/>
      <c r="Q17" s="15"/>
      <c r="R17" s="15"/>
    </row>
    <row r="18" spans="1:18" ht="15.75">
      <c r="A18" s="15" t="s">
        <v>94</v>
      </c>
      <c r="B18" s="15"/>
      <c r="C18" s="15"/>
      <c r="D18" s="52"/>
      <c r="E18" s="52"/>
      <c r="F18" s="54">
        <v>-3143</v>
      </c>
      <c r="G18" s="54">
        <v>-2028</v>
      </c>
      <c r="H18" s="32">
        <v>-10310</v>
      </c>
      <c r="I18" s="32">
        <v>-8093</v>
      </c>
      <c r="J18" s="65"/>
      <c r="K18" s="62"/>
      <c r="L18" s="62"/>
      <c r="M18" s="62"/>
      <c r="N18" s="65"/>
      <c r="O18" s="65"/>
      <c r="P18" s="65"/>
      <c r="Q18" s="15"/>
      <c r="R18" s="15"/>
    </row>
    <row r="19" spans="1:18" ht="15.75">
      <c r="A19" s="72" t="s">
        <v>60</v>
      </c>
      <c r="B19" s="72"/>
      <c r="C19" s="72"/>
      <c r="D19" s="73"/>
      <c r="E19" s="73"/>
      <c r="F19" s="58">
        <v>-1013</v>
      </c>
      <c r="G19" s="58">
        <v>-523</v>
      </c>
      <c r="H19" s="74">
        <v>-3077</v>
      </c>
      <c r="I19" s="74">
        <v>-1975</v>
      </c>
      <c r="J19" s="65"/>
      <c r="K19" s="62"/>
      <c r="L19" s="62"/>
      <c r="M19" s="62"/>
      <c r="N19" s="65"/>
      <c r="O19" s="65"/>
      <c r="P19" s="65"/>
      <c r="Q19" s="15"/>
      <c r="R19" s="15"/>
    </row>
    <row r="20" spans="1:18" ht="15.75">
      <c r="A20" s="61" t="s">
        <v>179</v>
      </c>
      <c r="B20" s="15"/>
      <c r="C20" s="15"/>
      <c r="D20" s="52"/>
      <c r="E20" s="52"/>
      <c r="F20" s="32">
        <f>SUM(F16:F19)</f>
        <v>-124</v>
      </c>
      <c r="G20" s="32">
        <f>SUM(G16:G19)</f>
        <v>2204</v>
      </c>
      <c r="H20" s="32">
        <f>SUM(H16:H19)</f>
        <v>3848</v>
      </c>
      <c r="I20" s="32">
        <f>SUM(I16:I19)</f>
        <v>8418</v>
      </c>
      <c r="J20" s="65"/>
      <c r="K20" s="62"/>
      <c r="L20" s="62"/>
      <c r="M20" s="62"/>
      <c r="N20" s="62"/>
      <c r="O20" s="62"/>
      <c r="P20" s="64"/>
      <c r="Q20" s="15"/>
      <c r="R20" s="15"/>
    </row>
    <row r="21" spans="1:18" ht="15.75">
      <c r="A21" s="15" t="s">
        <v>95</v>
      </c>
      <c r="B21" s="15"/>
      <c r="C21" s="15"/>
      <c r="D21" s="52"/>
      <c r="E21" s="52"/>
      <c r="F21" s="54">
        <v>-295</v>
      </c>
      <c r="G21" s="54">
        <v>-1526</v>
      </c>
      <c r="H21" s="57">
        <v>-1400</v>
      </c>
      <c r="I21" s="57">
        <v>-3378</v>
      </c>
      <c r="J21" s="65"/>
      <c r="K21" s="62"/>
      <c r="L21" s="62"/>
      <c r="M21" s="62"/>
      <c r="N21" s="62"/>
      <c r="O21" s="62"/>
      <c r="P21" s="65"/>
      <c r="Q21" s="15"/>
      <c r="R21" s="15"/>
    </row>
    <row r="22" spans="1:18" ht="16.5" thickBot="1">
      <c r="A22" s="61" t="s">
        <v>185</v>
      </c>
      <c r="B22" s="63"/>
      <c r="C22" s="15"/>
      <c r="D22" s="52"/>
      <c r="E22" s="52"/>
      <c r="F22" s="42">
        <f>SUM(F20:F21)</f>
        <v>-419</v>
      </c>
      <c r="G22" s="42">
        <f>SUM(G20:G21)</f>
        <v>678</v>
      </c>
      <c r="H22" s="42">
        <f>SUM(H20:H21)</f>
        <v>2448</v>
      </c>
      <c r="I22" s="42">
        <f>SUM(I20:I21)</f>
        <v>5040</v>
      </c>
      <c r="J22" s="65"/>
      <c r="K22" s="64"/>
      <c r="L22" s="64"/>
      <c r="M22" s="64"/>
      <c r="N22" s="64"/>
      <c r="O22" s="64"/>
      <c r="P22" s="64"/>
      <c r="Q22" s="15"/>
      <c r="R22" s="15"/>
    </row>
    <row r="23" spans="1:18" ht="16.5" thickTop="1">
      <c r="A23" s="61" t="s">
        <v>96</v>
      </c>
      <c r="B23" s="63"/>
      <c r="C23" s="15"/>
      <c r="D23" s="52"/>
      <c r="E23" s="52"/>
      <c r="F23" s="32"/>
      <c r="G23" s="32"/>
      <c r="H23" s="32"/>
      <c r="I23" s="32"/>
      <c r="J23" s="65"/>
      <c r="K23" s="64"/>
      <c r="L23" s="64"/>
      <c r="M23" s="64"/>
      <c r="N23" s="64"/>
      <c r="O23" s="64"/>
      <c r="P23" s="64"/>
      <c r="Q23" s="15"/>
      <c r="R23" s="15"/>
    </row>
    <row r="24" spans="1:18" ht="15.75">
      <c r="A24" s="61"/>
      <c r="B24" s="67" t="s">
        <v>97</v>
      </c>
      <c r="C24" s="15"/>
      <c r="D24" s="52"/>
      <c r="E24" s="52"/>
      <c r="F24" s="32">
        <f>+F22-F25</f>
        <v>-419</v>
      </c>
      <c r="G24" s="32">
        <f>+G22-G25</f>
        <v>678</v>
      </c>
      <c r="H24" s="32">
        <f>+H22-H25</f>
        <v>2448</v>
      </c>
      <c r="I24" s="32">
        <f>+I22-I25</f>
        <v>5040</v>
      </c>
      <c r="J24" s="65"/>
      <c r="K24" s="64"/>
      <c r="L24" s="64"/>
      <c r="M24" s="64"/>
      <c r="N24" s="64"/>
      <c r="O24" s="64"/>
      <c r="P24" s="64"/>
      <c r="Q24" s="15"/>
      <c r="R24" s="15"/>
    </row>
    <row r="25" spans="1:18" ht="15.75">
      <c r="A25" s="61"/>
      <c r="B25" s="67" t="s">
        <v>61</v>
      </c>
      <c r="C25" s="15"/>
      <c r="D25" s="52"/>
      <c r="E25" s="52"/>
      <c r="F25" s="32">
        <v>0</v>
      </c>
      <c r="G25" s="32">
        <v>0</v>
      </c>
      <c r="H25" s="32">
        <v>0</v>
      </c>
      <c r="I25" s="32">
        <v>0</v>
      </c>
      <c r="J25" s="65"/>
      <c r="K25" s="64"/>
      <c r="L25" s="64"/>
      <c r="M25" s="64"/>
      <c r="N25" s="64"/>
      <c r="O25" s="64"/>
      <c r="P25" s="64"/>
      <c r="Q25" s="15"/>
      <c r="R25" s="15"/>
    </row>
    <row r="26" spans="1:18" ht="16.5" thickBot="1">
      <c r="A26" s="61"/>
      <c r="B26" s="63"/>
      <c r="C26" s="15"/>
      <c r="D26" s="52"/>
      <c r="E26" s="52"/>
      <c r="F26" s="42">
        <f>SUM(F24:F25)</f>
        <v>-419</v>
      </c>
      <c r="G26" s="42">
        <f>SUM(G24:G25)</f>
        <v>678</v>
      </c>
      <c r="H26" s="42">
        <f>SUM(H24:H25)</f>
        <v>2448</v>
      </c>
      <c r="I26" s="42">
        <f>SUM(I24:I25)</f>
        <v>5040</v>
      </c>
      <c r="J26" s="65"/>
      <c r="K26" s="64"/>
      <c r="L26" s="64"/>
      <c r="M26" s="64"/>
      <c r="N26" s="64"/>
      <c r="O26" s="64"/>
      <c r="P26" s="64"/>
      <c r="Q26" s="15"/>
      <c r="R26" s="15"/>
    </row>
    <row r="27" spans="1:18" ht="16.5" thickTop="1">
      <c r="A27" s="61"/>
      <c r="B27" s="63"/>
      <c r="C27" s="15"/>
      <c r="D27" s="52"/>
      <c r="E27" s="52"/>
      <c r="F27" s="32"/>
      <c r="G27" s="32"/>
      <c r="H27" s="32"/>
      <c r="I27" s="32"/>
      <c r="J27" s="65"/>
      <c r="K27" s="64"/>
      <c r="L27" s="64"/>
      <c r="M27" s="64"/>
      <c r="N27" s="64"/>
      <c r="O27" s="64"/>
      <c r="P27" s="64"/>
      <c r="Q27" s="15"/>
      <c r="R27" s="15"/>
    </row>
    <row r="28" spans="1:18" ht="15.75">
      <c r="A28" s="63" t="s">
        <v>62</v>
      </c>
      <c r="B28" s="15"/>
      <c r="C28" s="15"/>
      <c r="D28" s="52"/>
      <c r="E28" s="52"/>
      <c r="F28" s="64"/>
      <c r="G28" s="64"/>
      <c r="H28" s="157"/>
      <c r="I28" s="65"/>
      <c r="J28" s="65"/>
      <c r="K28" s="64"/>
      <c r="L28" s="64"/>
      <c r="M28" s="64"/>
      <c r="N28" s="64"/>
      <c r="O28" s="64"/>
      <c r="P28" s="64"/>
      <c r="Q28" s="15"/>
      <c r="R28" s="15"/>
    </row>
    <row r="29" spans="1:18" ht="15.75">
      <c r="A29" s="66" t="s">
        <v>63</v>
      </c>
      <c r="B29" s="63" t="s">
        <v>64</v>
      </c>
      <c r="C29" s="15" t="s">
        <v>98</v>
      </c>
      <c r="D29" s="52"/>
      <c r="E29" s="52"/>
      <c r="F29" s="79">
        <f>F24/55000*100</f>
        <v>-0.7618181818181818</v>
      </c>
      <c r="G29" s="75">
        <v>1.23</v>
      </c>
      <c r="H29" s="79">
        <f>+H26/55000*100</f>
        <v>4.450909090909091</v>
      </c>
      <c r="I29" s="77">
        <v>10.18</v>
      </c>
      <c r="J29" s="65"/>
      <c r="K29" s="65"/>
      <c r="L29" s="65"/>
      <c r="M29" s="65"/>
      <c r="N29" s="65"/>
      <c r="O29" s="65"/>
      <c r="P29" s="65"/>
      <c r="Q29" s="15"/>
      <c r="R29" s="15"/>
    </row>
    <row r="30" spans="1:18" ht="15.75">
      <c r="A30" s="66"/>
      <c r="B30" s="67"/>
      <c r="C30" s="15"/>
      <c r="D30" s="52"/>
      <c r="E30" s="52"/>
      <c r="F30" s="209"/>
      <c r="G30" s="209"/>
      <c r="H30" s="209"/>
      <c r="I30" s="209"/>
      <c r="J30" s="65"/>
      <c r="K30" s="65"/>
      <c r="L30" s="65"/>
      <c r="M30" s="65"/>
      <c r="N30" s="65"/>
      <c r="O30" s="65"/>
      <c r="P30" s="65"/>
      <c r="Q30" s="15"/>
      <c r="R30" s="15"/>
    </row>
    <row r="31" spans="1:18" ht="15.75">
      <c r="A31" s="67" t="s">
        <v>100</v>
      </c>
      <c r="B31" s="67"/>
      <c r="C31" s="15"/>
      <c r="D31" s="52"/>
      <c r="E31" s="52"/>
      <c r="F31" s="77"/>
      <c r="G31" s="76"/>
      <c r="H31" s="75"/>
      <c r="I31" s="76"/>
      <c r="J31" s="65"/>
      <c r="K31" s="65"/>
      <c r="L31" s="65"/>
      <c r="M31" s="65"/>
      <c r="N31" s="65"/>
      <c r="O31" s="65"/>
      <c r="P31" s="65"/>
      <c r="Q31" s="15"/>
      <c r="R31" s="15"/>
    </row>
    <row r="32" spans="1:19" ht="15.75">
      <c r="A32" s="15"/>
      <c r="B32" s="15"/>
      <c r="C32" s="15"/>
      <c r="D32" s="52"/>
      <c r="E32" s="52"/>
      <c r="F32" s="56"/>
      <c r="G32" s="56"/>
      <c r="H32" s="158"/>
      <c r="I32" s="68"/>
      <c r="J32" s="218"/>
      <c r="K32" s="218"/>
      <c r="L32" s="218"/>
      <c r="M32" s="218"/>
      <c r="N32" s="218"/>
      <c r="O32" s="218"/>
      <c r="P32" s="218"/>
      <c r="Q32" s="68"/>
      <c r="R32" s="69"/>
      <c r="S32"/>
    </row>
    <row r="33" spans="1:19" ht="15.75">
      <c r="A33" s="78" t="s">
        <v>99</v>
      </c>
      <c r="B33" s="69"/>
      <c r="C33" s="68"/>
      <c r="D33" s="68"/>
      <c r="E33" s="68"/>
      <c r="F33" s="70"/>
      <c r="G33" s="70"/>
      <c r="H33" s="159"/>
      <c r="I33" s="68"/>
      <c r="J33" s="218"/>
      <c r="K33" s="218"/>
      <c r="L33" s="218"/>
      <c r="M33" s="218"/>
      <c r="N33" s="218"/>
      <c r="O33" s="218"/>
      <c r="P33" s="218"/>
      <c r="Q33" s="68"/>
      <c r="R33" s="69"/>
      <c r="S33"/>
    </row>
    <row r="34" spans="1:19" ht="15.75">
      <c r="A34" s="144">
        <v>1</v>
      </c>
      <c r="B34" s="105" t="s">
        <v>162</v>
      </c>
      <c r="C34" s="72"/>
      <c r="D34" s="72"/>
      <c r="E34" s="72"/>
      <c r="F34" s="145"/>
      <c r="G34" s="145"/>
      <c r="H34" s="160"/>
      <c r="I34" s="72"/>
      <c r="J34" s="219"/>
      <c r="K34" s="219"/>
      <c r="L34" s="219"/>
      <c r="M34" s="219"/>
      <c r="N34" s="219"/>
      <c r="O34" s="219"/>
      <c r="P34" s="219"/>
      <c r="Q34" s="72"/>
      <c r="R34" s="69"/>
      <c r="S34"/>
    </row>
    <row r="35" spans="1:19" ht="15.75">
      <c r="A35" s="78"/>
      <c r="B35" s="46" t="s">
        <v>163</v>
      </c>
      <c r="C35" s="46"/>
      <c r="D35" s="46"/>
      <c r="E35" s="46"/>
      <c r="F35" s="146"/>
      <c r="G35" s="146"/>
      <c r="H35" s="161"/>
      <c r="I35" s="46"/>
      <c r="J35" s="216"/>
      <c r="K35" s="216"/>
      <c r="L35" s="216"/>
      <c r="M35" s="216"/>
      <c r="N35" s="216"/>
      <c r="O35" s="216"/>
      <c r="P35" s="216"/>
      <c r="Q35" s="46"/>
      <c r="R35" s="69"/>
      <c r="S35"/>
    </row>
    <row r="36" spans="1:19" ht="15.75">
      <c r="A36" s="78"/>
      <c r="B36" s="147" t="s">
        <v>164</v>
      </c>
      <c r="C36" s="46"/>
      <c r="D36" s="46"/>
      <c r="E36" s="46"/>
      <c r="F36" s="146"/>
      <c r="G36" s="146"/>
      <c r="H36" s="161"/>
      <c r="I36" s="46"/>
      <c r="J36" s="216"/>
      <c r="K36" s="216"/>
      <c r="L36" s="216"/>
      <c r="M36" s="216"/>
      <c r="N36" s="216"/>
      <c r="O36" s="216"/>
      <c r="P36" s="216"/>
      <c r="Q36" s="46"/>
      <c r="R36" s="69"/>
      <c r="S36"/>
    </row>
    <row r="37" spans="1:19" ht="15.75">
      <c r="A37" s="78"/>
      <c r="B37" s="147"/>
      <c r="C37" s="46"/>
      <c r="D37" s="46"/>
      <c r="E37" s="46"/>
      <c r="F37" s="146"/>
      <c r="G37" s="146"/>
      <c r="H37" s="161"/>
      <c r="I37" s="46"/>
      <c r="J37" s="216"/>
      <c r="K37" s="216"/>
      <c r="L37" s="216"/>
      <c r="M37" s="216"/>
      <c r="N37" s="216"/>
      <c r="O37" s="216"/>
      <c r="P37" s="216"/>
      <c r="Q37" s="46"/>
      <c r="R37" s="69"/>
      <c r="S37"/>
    </row>
    <row r="38" spans="1:19" ht="15.75">
      <c r="A38" s="148"/>
      <c r="B38" s="147"/>
      <c r="C38" s="46"/>
      <c r="D38" s="46"/>
      <c r="E38" s="46"/>
      <c r="F38" s="146"/>
      <c r="G38" s="146"/>
      <c r="H38" s="161"/>
      <c r="I38" s="46"/>
      <c r="J38" s="216"/>
      <c r="K38" s="216"/>
      <c r="L38" s="216"/>
      <c r="M38" s="216"/>
      <c r="N38" s="216"/>
      <c r="O38" s="216"/>
      <c r="P38" s="216"/>
      <c r="Q38" s="46"/>
      <c r="R38" s="69"/>
      <c r="S38"/>
    </row>
    <row r="39" spans="1:19" ht="15.75">
      <c r="A39" s="78"/>
      <c r="B39" s="147"/>
      <c r="C39" s="46"/>
      <c r="D39" s="46"/>
      <c r="E39" s="46"/>
      <c r="F39" s="146"/>
      <c r="G39" s="146"/>
      <c r="H39" s="161"/>
      <c r="I39" s="46"/>
      <c r="J39" s="216"/>
      <c r="K39" s="216"/>
      <c r="L39" s="216"/>
      <c r="M39" s="216"/>
      <c r="N39" s="216"/>
      <c r="O39" s="216"/>
      <c r="P39" s="216"/>
      <c r="Q39" s="46"/>
      <c r="R39" s="69"/>
      <c r="S39"/>
    </row>
    <row r="40" spans="1:19" ht="15.75">
      <c r="A40" s="78"/>
      <c r="B40" s="147"/>
      <c r="C40" s="46"/>
      <c r="D40" s="46"/>
      <c r="E40" s="46"/>
      <c r="F40" s="146"/>
      <c r="G40" s="146"/>
      <c r="H40" s="161"/>
      <c r="I40" s="46"/>
      <c r="J40" s="216"/>
      <c r="K40" s="216"/>
      <c r="L40" s="216"/>
      <c r="M40" s="216"/>
      <c r="N40" s="216"/>
      <c r="O40" s="216"/>
      <c r="P40" s="216"/>
      <c r="Q40" s="46"/>
      <c r="R40" s="69"/>
      <c r="S40"/>
    </row>
    <row r="41" spans="1:19" ht="15.75">
      <c r="A41" s="78"/>
      <c r="B41" s="69"/>
      <c r="C41" s="68"/>
      <c r="D41" s="68"/>
      <c r="E41" s="68"/>
      <c r="F41" s="70"/>
      <c r="G41" s="70"/>
      <c r="H41" s="159"/>
      <c r="I41" s="68"/>
      <c r="J41" s="218"/>
      <c r="K41" s="218"/>
      <c r="L41" s="218"/>
      <c r="M41" s="218"/>
      <c r="N41" s="218"/>
      <c r="O41" s="218"/>
      <c r="P41" s="218"/>
      <c r="Q41" s="68"/>
      <c r="R41" s="69"/>
      <c r="S41"/>
    </row>
    <row r="42" spans="1:19" ht="15.75">
      <c r="A42" s="68"/>
      <c r="B42" s="25"/>
      <c r="C42" s="25"/>
      <c r="D42" s="25"/>
      <c r="E42" s="25"/>
      <c r="F42" s="39"/>
      <c r="G42" s="39"/>
      <c r="H42" s="162"/>
      <c r="I42" s="15"/>
      <c r="J42" s="15"/>
      <c r="K42" s="15"/>
      <c r="L42" s="15"/>
      <c r="M42" s="15"/>
      <c r="N42" s="15"/>
      <c r="O42" s="15"/>
      <c r="P42" s="15"/>
      <c r="Q42" s="15"/>
      <c r="R42" s="27"/>
      <c r="S42"/>
    </row>
    <row r="43" spans="1:19" ht="15.75">
      <c r="A43" s="25" t="s">
        <v>123</v>
      </c>
      <c r="B43" s="25"/>
      <c r="C43" s="25"/>
      <c r="D43" s="25"/>
      <c r="E43" s="25"/>
      <c r="F43" s="39"/>
      <c r="G43" s="39"/>
      <c r="H43" s="162"/>
      <c r="I43" s="15"/>
      <c r="J43" s="15"/>
      <c r="K43" s="15"/>
      <c r="L43" s="15"/>
      <c r="M43" s="15"/>
      <c r="N43" s="15"/>
      <c r="O43" s="15"/>
      <c r="P43" s="15"/>
      <c r="Q43" s="15"/>
      <c r="R43" s="27"/>
      <c r="S43"/>
    </row>
    <row r="44" spans="1:19" ht="15.75">
      <c r="A44" s="25" t="s">
        <v>114</v>
      </c>
      <c r="B44" s="15"/>
      <c r="C44" s="15"/>
      <c r="D44" s="15"/>
      <c r="E44" s="15"/>
      <c r="F44" s="56"/>
      <c r="G44" s="56"/>
      <c r="H44" s="162"/>
      <c r="I44" s="15"/>
      <c r="J44" s="15"/>
      <c r="K44" s="15"/>
      <c r="L44" s="15"/>
      <c r="M44" s="15"/>
      <c r="N44" s="15"/>
      <c r="O44" s="15"/>
      <c r="P44" s="15"/>
      <c r="Q44" s="15"/>
      <c r="R44" s="27"/>
      <c r="S44"/>
    </row>
    <row r="45" spans="1:19" ht="15.75">
      <c r="A45" s="25" t="s">
        <v>115</v>
      </c>
      <c r="B45" s="15"/>
      <c r="C45" s="15"/>
      <c r="D45" s="15"/>
      <c r="E45" s="15"/>
      <c r="F45" s="71"/>
      <c r="G45" s="71"/>
      <c r="H45" s="162"/>
      <c r="I45" s="15"/>
      <c r="J45" s="15"/>
      <c r="K45" s="15"/>
      <c r="L45" s="15"/>
      <c r="M45" s="15"/>
      <c r="N45" s="15"/>
      <c r="O45" s="15"/>
      <c r="P45" s="15"/>
      <c r="Q45" s="15"/>
      <c r="R45" s="27"/>
      <c r="S45"/>
    </row>
    <row r="46" spans="1:19" ht="15.75">
      <c r="A46" s="15"/>
      <c r="B46" s="15"/>
      <c r="C46" s="15"/>
      <c r="D46" s="15"/>
      <c r="E46" s="15"/>
      <c r="F46" s="71"/>
      <c r="G46" s="71"/>
      <c r="H46" s="163"/>
      <c r="I46" s="15"/>
      <c r="J46" s="15"/>
      <c r="K46" s="15"/>
      <c r="L46" s="15"/>
      <c r="M46" s="15"/>
      <c r="N46" s="15"/>
      <c r="O46" s="15"/>
      <c r="P46" s="15"/>
      <c r="Q46" s="15"/>
      <c r="R46" s="27"/>
      <c r="S46"/>
    </row>
    <row r="47" spans="1:19" ht="15.75">
      <c r="A47" s="15"/>
      <c r="B47" s="15"/>
      <c r="C47" s="15"/>
      <c r="D47" s="15"/>
      <c r="E47" s="15"/>
      <c r="F47" s="56"/>
      <c r="G47" s="56"/>
      <c r="H47" s="162"/>
      <c r="I47" s="15"/>
      <c r="J47" s="15"/>
      <c r="K47" s="15"/>
      <c r="L47" s="15"/>
      <c r="M47" s="15"/>
      <c r="N47" s="15"/>
      <c r="O47" s="15"/>
      <c r="P47" s="15"/>
      <c r="Q47" s="15"/>
      <c r="R47" s="27"/>
      <c r="S47"/>
    </row>
    <row r="48" spans="1:19" ht="15.75">
      <c r="A48" s="15"/>
      <c r="B48" s="15"/>
      <c r="C48" s="15"/>
      <c r="D48" s="15"/>
      <c r="E48" s="15"/>
      <c r="F48" s="56"/>
      <c r="G48" s="56"/>
      <c r="H48" s="162"/>
      <c r="I48" s="15"/>
      <c r="J48" s="15"/>
      <c r="K48" s="15"/>
      <c r="L48" s="15"/>
      <c r="M48" s="15"/>
      <c r="N48" s="15"/>
      <c r="O48" s="15"/>
      <c r="P48" s="15"/>
      <c r="Q48" s="15"/>
      <c r="R48" s="27"/>
      <c r="S48"/>
    </row>
    <row r="49" spans="1:19" ht="15.75">
      <c r="A49" s="15"/>
      <c r="B49" s="15"/>
      <c r="C49" s="15"/>
      <c r="D49" s="15"/>
      <c r="E49" s="15"/>
      <c r="F49" s="56"/>
      <c r="G49" s="56"/>
      <c r="H49" s="162"/>
      <c r="I49" s="15"/>
      <c r="J49" s="15"/>
      <c r="K49" s="15"/>
      <c r="L49" s="15"/>
      <c r="M49" s="15"/>
      <c r="N49" s="15"/>
      <c r="O49" s="15"/>
      <c r="P49" s="15"/>
      <c r="Q49" s="15"/>
      <c r="R49" s="27"/>
      <c r="S49"/>
    </row>
    <row r="50" spans="1:19" ht="15.75">
      <c r="A50" s="15"/>
      <c r="B50" s="15"/>
      <c r="C50" s="15"/>
      <c r="D50" s="15"/>
      <c r="E50" s="15"/>
      <c r="F50" s="56"/>
      <c r="G50" s="56"/>
      <c r="H50" s="162"/>
      <c r="I50" s="15"/>
      <c r="J50" s="15"/>
      <c r="K50" s="15"/>
      <c r="L50" s="15"/>
      <c r="M50" s="15"/>
      <c r="N50" s="15"/>
      <c r="O50" s="15"/>
      <c r="P50" s="15"/>
      <c r="Q50" s="15"/>
      <c r="R50" s="27"/>
      <c r="S50"/>
    </row>
    <row r="51" spans="1:19" ht="15.75">
      <c r="A51" s="15"/>
      <c r="B51" s="15"/>
      <c r="C51" s="15"/>
      <c r="D51" s="15"/>
      <c r="E51" s="15"/>
      <c r="F51" s="56"/>
      <c r="G51" s="56"/>
      <c r="H51" s="162"/>
      <c r="I51" s="15"/>
      <c r="J51" s="15"/>
      <c r="K51" s="15"/>
      <c r="L51" s="15"/>
      <c r="M51" s="15"/>
      <c r="N51" s="15"/>
      <c r="O51" s="15"/>
      <c r="P51" s="15"/>
      <c r="Q51" s="15"/>
      <c r="R51" s="27"/>
      <c r="S51"/>
    </row>
    <row r="52" spans="1:18" ht="15.75">
      <c r="A52" s="15"/>
      <c r="B52" s="15"/>
      <c r="C52" s="15"/>
      <c r="D52" s="15"/>
      <c r="E52" s="15"/>
      <c r="F52" s="56"/>
      <c r="G52" s="56"/>
      <c r="H52" s="162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>
      <c r="A53" s="15"/>
      <c r="B53" s="15"/>
      <c r="C53" s="15"/>
      <c r="D53" s="15"/>
      <c r="E53" s="15"/>
      <c r="F53" s="56"/>
      <c r="G53" s="56"/>
      <c r="H53" s="162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>
      <c r="A54" s="15"/>
      <c r="B54" s="15"/>
      <c r="C54" s="15"/>
      <c r="D54" s="15"/>
      <c r="E54" s="15"/>
      <c r="F54" s="56"/>
      <c r="G54" s="56"/>
      <c r="H54" s="162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>
      <c r="A55" s="15"/>
      <c r="B55" s="15"/>
      <c r="C55" s="15"/>
      <c r="D55" s="15"/>
      <c r="E55" s="15"/>
      <c r="F55" s="56"/>
      <c r="G55" s="56"/>
      <c r="H55" s="162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>
      <c r="A56" s="15"/>
      <c r="B56" s="15"/>
      <c r="C56" s="15"/>
      <c r="D56" s="15"/>
      <c r="E56" s="15"/>
      <c r="F56" s="56"/>
      <c r="G56" s="56"/>
      <c r="H56" s="162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>
      <c r="A57" s="15"/>
      <c r="B57" s="15"/>
      <c r="C57" s="15"/>
      <c r="D57" s="15"/>
      <c r="E57" s="15"/>
      <c r="F57" s="56"/>
      <c r="G57" s="56"/>
      <c r="H57" s="162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>
      <c r="A58" s="15"/>
      <c r="B58" s="15"/>
      <c r="C58" s="15"/>
      <c r="D58" s="15"/>
      <c r="E58" s="15"/>
      <c r="F58" s="56"/>
      <c r="G58" s="56"/>
      <c r="H58" s="162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>
      <c r="A59" s="15"/>
      <c r="B59" s="15"/>
      <c r="C59" s="15"/>
      <c r="D59" s="15"/>
      <c r="E59" s="15"/>
      <c r="F59" s="56"/>
      <c r="G59" s="56"/>
      <c r="H59" s="162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>
      <c r="A60" s="15"/>
      <c r="B60" s="15"/>
      <c r="C60" s="15"/>
      <c r="D60" s="15"/>
      <c r="E60" s="15"/>
      <c r="F60" s="56"/>
      <c r="G60" s="56"/>
      <c r="H60" s="162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>
      <c r="A61" s="15"/>
      <c r="B61" s="15"/>
      <c r="C61" s="15"/>
      <c r="D61" s="15"/>
      <c r="E61" s="15"/>
      <c r="F61" s="56"/>
      <c r="G61" s="56"/>
      <c r="H61" s="162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>
      <c r="A62" s="15"/>
      <c r="B62" s="15"/>
      <c r="C62" s="15"/>
      <c r="D62" s="15"/>
      <c r="E62" s="15"/>
      <c r="F62" s="56"/>
      <c r="G62" s="56"/>
      <c r="H62" s="162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ht="15">
      <c r="H63" s="164"/>
    </row>
    <row r="64" ht="15">
      <c r="H64" s="164"/>
    </row>
    <row r="65" ht="15">
      <c r="H65" s="164"/>
    </row>
    <row r="66" ht="15">
      <c r="H66" s="164"/>
    </row>
    <row r="67" ht="15">
      <c r="H67" s="164"/>
    </row>
    <row r="68" ht="15">
      <c r="H68" s="164"/>
    </row>
    <row r="69" ht="15">
      <c r="H69" s="164"/>
    </row>
    <row r="70" ht="15">
      <c r="H70" s="164"/>
    </row>
    <row r="71" ht="15">
      <c r="H71" s="164"/>
    </row>
    <row r="72" ht="15">
      <c r="H72" s="164"/>
    </row>
    <row r="73" ht="15">
      <c r="H73" s="164"/>
    </row>
    <row r="74" ht="15">
      <c r="H74" s="164"/>
    </row>
    <row r="75" ht="15">
      <c r="H75" s="164"/>
    </row>
    <row r="76" ht="15">
      <c r="H76" s="164"/>
    </row>
    <row r="77" ht="15">
      <c r="H77" s="164"/>
    </row>
    <row r="78" ht="15">
      <c r="H78" s="164"/>
    </row>
    <row r="79" ht="15">
      <c r="H79" s="164"/>
    </row>
    <row r="80" ht="15">
      <c r="H80" s="164"/>
    </row>
    <row r="81" ht="15">
      <c r="H81" s="164"/>
    </row>
    <row r="82" ht="15">
      <c r="H82" s="164"/>
    </row>
    <row r="83" ht="15">
      <c r="H83" s="164"/>
    </row>
    <row r="84" ht="15">
      <c r="H84" s="164"/>
    </row>
    <row r="85" ht="15">
      <c r="H85" s="164"/>
    </row>
    <row r="86" ht="15">
      <c r="H86" s="164"/>
    </row>
    <row r="87" ht="15">
      <c r="H87" s="164"/>
    </row>
    <row r="88" ht="15">
      <c r="H88" s="164"/>
    </row>
    <row r="89" ht="15">
      <c r="H89" s="164"/>
    </row>
    <row r="90" ht="15">
      <c r="H90" s="164"/>
    </row>
    <row r="91" ht="15">
      <c r="H91" s="164"/>
    </row>
    <row r="92" ht="15">
      <c r="H92" s="164"/>
    </row>
    <row r="93" ht="15">
      <c r="H93" s="164"/>
    </row>
    <row r="94" ht="15">
      <c r="H94" s="164"/>
    </row>
    <row r="95" ht="15">
      <c r="H95" s="164"/>
    </row>
    <row r="96" ht="15">
      <c r="H96" s="164"/>
    </row>
    <row r="97" ht="15">
      <c r="H97" s="164"/>
    </row>
    <row r="98" ht="15">
      <c r="H98" s="164"/>
    </row>
    <row r="99" ht="15">
      <c r="H99" s="164"/>
    </row>
    <row r="100" ht="15">
      <c r="H100" s="164"/>
    </row>
    <row r="101" ht="15">
      <c r="H101" s="164"/>
    </row>
    <row r="102" ht="15">
      <c r="H102" s="164"/>
    </row>
    <row r="103" ht="15">
      <c r="H103" s="164"/>
    </row>
    <row r="104" ht="15">
      <c r="H104" s="164"/>
    </row>
    <row r="105" ht="15">
      <c r="H105" s="164"/>
    </row>
    <row r="106" ht="15">
      <c r="H106" s="164"/>
    </row>
    <row r="107" ht="15">
      <c r="H107" s="164"/>
    </row>
    <row r="108" ht="15">
      <c r="H108" s="164"/>
    </row>
    <row r="109" ht="15">
      <c r="H109" s="164"/>
    </row>
    <row r="110" ht="15">
      <c r="H110" s="164"/>
    </row>
    <row r="111" ht="15">
      <c r="H111" s="164"/>
    </row>
    <row r="112" ht="15">
      <c r="H112" s="164"/>
    </row>
    <row r="113" ht="15">
      <c r="H113" s="164"/>
    </row>
    <row r="114" ht="15">
      <c r="H114" s="164"/>
    </row>
    <row r="115" ht="15">
      <c r="H115" s="164"/>
    </row>
    <row r="116" ht="15">
      <c r="H116" s="164"/>
    </row>
    <row r="117" ht="15">
      <c r="H117" s="164"/>
    </row>
    <row r="118" ht="15">
      <c r="H118" s="164"/>
    </row>
    <row r="119" ht="15">
      <c r="H119" s="164"/>
    </row>
    <row r="120" ht="15">
      <c r="H120" s="164"/>
    </row>
    <row r="121" ht="15">
      <c r="H121" s="164"/>
    </row>
    <row r="122" ht="15">
      <c r="H122" s="164"/>
    </row>
    <row r="123" ht="15">
      <c r="H123" s="164"/>
    </row>
    <row r="124" ht="15">
      <c r="H124" s="164"/>
    </row>
    <row r="125" ht="15">
      <c r="H125" s="164"/>
    </row>
    <row r="126" ht="15">
      <c r="H126" s="164"/>
    </row>
    <row r="127" ht="15">
      <c r="H127" s="164"/>
    </row>
    <row r="128" ht="15">
      <c r="H128" s="164"/>
    </row>
    <row r="129" ht="15">
      <c r="H129" s="164"/>
    </row>
    <row r="130" ht="15">
      <c r="H130" s="164"/>
    </row>
    <row r="131" ht="15">
      <c r="H131" s="164"/>
    </row>
    <row r="132" ht="15">
      <c r="H132" s="164"/>
    </row>
    <row r="133" ht="15">
      <c r="H133" s="164"/>
    </row>
    <row r="134" ht="15">
      <c r="H134" s="164"/>
    </row>
    <row r="135" ht="15">
      <c r="H135" s="164"/>
    </row>
    <row r="136" ht="15">
      <c r="H136" s="164"/>
    </row>
    <row r="137" ht="15">
      <c r="H137" s="164"/>
    </row>
    <row r="138" ht="15">
      <c r="H138" s="164"/>
    </row>
    <row r="139" ht="15">
      <c r="H139" s="164"/>
    </row>
    <row r="140" ht="15">
      <c r="H140" s="164"/>
    </row>
    <row r="141" ht="15">
      <c r="H141" s="164"/>
    </row>
    <row r="142" ht="15">
      <c r="H142" s="164"/>
    </row>
    <row r="143" ht="15">
      <c r="H143" s="164"/>
    </row>
    <row r="144" ht="15">
      <c r="H144" s="164"/>
    </row>
    <row r="145" ht="15">
      <c r="H145" s="164"/>
    </row>
    <row r="146" ht="15">
      <c r="H146" s="164"/>
    </row>
    <row r="147" ht="15">
      <c r="H147" s="164"/>
    </row>
    <row r="148" ht="15">
      <c r="H148" s="164"/>
    </row>
    <row r="149" ht="15">
      <c r="H149" s="164"/>
    </row>
    <row r="150" ht="15">
      <c r="H150" s="164"/>
    </row>
    <row r="151" ht="15">
      <c r="H151" s="164"/>
    </row>
    <row r="152" ht="15">
      <c r="H152" s="164"/>
    </row>
    <row r="153" ht="15">
      <c r="H153" s="164"/>
    </row>
    <row r="154" ht="15">
      <c r="H154" s="164"/>
    </row>
    <row r="155" ht="15">
      <c r="H155" s="164"/>
    </row>
    <row r="156" ht="15">
      <c r="H156" s="164"/>
    </row>
    <row r="157" ht="15">
      <c r="H157" s="164"/>
    </row>
    <row r="158" ht="15">
      <c r="H158" s="164"/>
    </row>
    <row r="159" ht="15">
      <c r="H159" s="164"/>
    </row>
    <row r="160" ht="15">
      <c r="H160" s="164"/>
    </row>
    <row r="161" ht="15">
      <c r="H161" s="164"/>
    </row>
    <row r="162" ht="15">
      <c r="H162" s="164"/>
    </row>
    <row r="163" ht="15">
      <c r="H163" s="164"/>
    </row>
    <row r="164" ht="15">
      <c r="H164" s="164"/>
    </row>
  </sheetData>
  <mergeCells count="2">
    <mergeCell ref="F9:G9"/>
    <mergeCell ref="H9:I9"/>
  </mergeCells>
  <printOptions horizontalCentered="1"/>
  <pageMargins left="0.3937007874015748" right="0.1968503937007874" top="0.5905511811023623" bottom="0.5905511811023623" header="0" footer="0"/>
  <pageSetup fitToHeight="2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6">
      <selection activeCell="L7" sqref="L7"/>
    </sheetView>
  </sheetViews>
  <sheetFormatPr defaultColWidth="9.00390625" defaultRowHeight="15.75"/>
  <cols>
    <col min="1" max="1" width="4.50390625" style="8" customWidth="1"/>
    <col min="2" max="2" width="17.75390625" style="8" customWidth="1"/>
    <col min="3" max="3" width="8.625" style="8" customWidth="1"/>
    <col min="4" max="4" width="5.00390625" style="8" bestFit="1" customWidth="1"/>
    <col min="5" max="5" width="8.625" style="8" customWidth="1"/>
    <col min="6" max="7" width="7.875" style="8" bestFit="1" customWidth="1"/>
    <col min="8" max="8" width="10.25390625" style="8" bestFit="1" customWidth="1"/>
    <col min="9" max="9" width="13.375" style="8" bestFit="1" customWidth="1"/>
    <col min="10" max="10" width="8.50390625" style="8" bestFit="1" customWidth="1"/>
    <col min="11" max="11" width="7.875" style="8" bestFit="1" customWidth="1"/>
    <col min="12" max="16384" width="8.125" style="8" customWidth="1"/>
  </cols>
  <sheetData>
    <row r="1" spans="1:19" s="1" customFormat="1" ht="15.75">
      <c r="A1" s="10" t="s">
        <v>58</v>
      </c>
      <c r="B1" s="10"/>
      <c r="C1" s="11"/>
      <c r="D1" s="11"/>
      <c r="E1" s="12"/>
      <c r="F1" s="12"/>
      <c r="G1" s="12"/>
      <c r="H1" s="12"/>
      <c r="I1" s="12"/>
      <c r="J1" s="15"/>
      <c r="K1" s="80"/>
      <c r="L1" s="15"/>
      <c r="M1" s="15"/>
      <c r="N1" s="81"/>
      <c r="O1" s="2"/>
      <c r="P1" s="6"/>
      <c r="Q1" s="6"/>
      <c r="R1" s="6"/>
      <c r="S1" s="6"/>
    </row>
    <row r="2" spans="1:19" s="1" customFormat="1" ht="15.75">
      <c r="A2" s="16" t="s">
        <v>0</v>
      </c>
      <c r="B2" s="16"/>
      <c r="C2" s="11"/>
      <c r="D2" s="11"/>
      <c r="E2" s="12"/>
      <c r="F2" s="12"/>
      <c r="G2" s="12"/>
      <c r="H2" s="12"/>
      <c r="I2" s="12"/>
      <c r="J2" s="15"/>
      <c r="K2" s="80"/>
      <c r="L2" s="15"/>
      <c r="M2" s="15"/>
      <c r="N2" s="81"/>
      <c r="O2" s="2"/>
      <c r="P2" s="6"/>
      <c r="Q2" s="6"/>
      <c r="R2" s="6"/>
      <c r="S2" s="6"/>
    </row>
    <row r="3" spans="1:19" s="1" customFormat="1" ht="15.75">
      <c r="A3" s="17" t="s">
        <v>56</v>
      </c>
      <c r="B3" s="17"/>
      <c r="C3" s="11"/>
      <c r="D3" s="11"/>
      <c r="E3" s="82"/>
      <c r="F3" s="12"/>
      <c r="G3" s="12"/>
      <c r="H3" s="12"/>
      <c r="I3" s="12"/>
      <c r="J3" s="83"/>
      <c r="K3" s="19"/>
      <c r="L3" s="20"/>
      <c r="M3" s="19"/>
      <c r="N3" s="19"/>
      <c r="O3" s="6"/>
      <c r="P3" s="6"/>
      <c r="Q3" s="6"/>
      <c r="R3" s="6"/>
      <c r="S3" s="6"/>
    </row>
    <row r="4" spans="1:19" s="1" customFormat="1" ht="9" customHeight="1">
      <c r="A4" s="17"/>
      <c r="B4" s="17"/>
      <c r="C4" s="11"/>
      <c r="D4" s="11"/>
      <c r="E4" s="82"/>
      <c r="F4" s="12"/>
      <c r="G4" s="12"/>
      <c r="H4" s="12"/>
      <c r="I4" s="12"/>
      <c r="J4" s="83"/>
      <c r="K4" s="19"/>
      <c r="L4" s="20"/>
      <c r="M4" s="19"/>
      <c r="N4" s="19"/>
      <c r="O4" s="6"/>
      <c r="P4" s="6"/>
      <c r="Q4" s="6"/>
      <c r="R4" s="6"/>
      <c r="S4" s="6"/>
    </row>
    <row r="5" spans="1:14" s="1" customFormat="1" ht="15.75">
      <c r="A5" s="84" t="s">
        <v>7</v>
      </c>
      <c r="B5" s="84"/>
      <c r="C5" s="85"/>
      <c r="D5" s="86"/>
      <c r="E5" s="87"/>
      <c r="F5" s="87"/>
      <c r="G5" s="88"/>
      <c r="H5" s="88"/>
      <c r="I5" s="88"/>
      <c r="J5" s="89"/>
      <c r="K5" s="90"/>
      <c r="L5" s="91"/>
      <c r="M5" s="91"/>
      <c r="N5" s="91"/>
    </row>
    <row r="6" spans="1:14" s="1" customFormat="1" ht="15.75">
      <c r="A6" s="84" t="s">
        <v>159</v>
      </c>
      <c r="B6" s="84"/>
      <c r="C6" s="85"/>
      <c r="D6" s="86"/>
      <c r="E6" s="87"/>
      <c r="F6" s="87"/>
      <c r="G6" s="88"/>
      <c r="H6" s="88"/>
      <c r="I6" s="88"/>
      <c r="J6" s="89"/>
      <c r="K6" s="90"/>
      <c r="L6" s="91"/>
      <c r="M6" s="91"/>
      <c r="N6" s="91"/>
    </row>
    <row r="7" spans="1:14" s="1" customFormat="1" ht="15.75">
      <c r="A7" s="10" t="s">
        <v>26</v>
      </c>
      <c r="B7" s="10"/>
      <c r="C7" s="92"/>
      <c r="D7" s="21"/>
      <c r="E7" s="15"/>
      <c r="F7" s="15"/>
      <c r="G7" s="93"/>
      <c r="H7" s="93"/>
      <c r="I7" s="93"/>
      <c r="J7" s="93"/>
      <c r="K7" s="93"/>
      <c r="L7" s="22"/>
      <c r="M7" s="15"/>
      <c r="N7" s="15"/>
    </row>
    <row r="8" spans="1:14" s="1" customFormat="1" ht="15.75">
      <c r="A8" s="10"/>
      <c r="B8" s="10"/>
      <c r="C8" s="92"/>
      <c r="D8" s="21"/>
      <c r="E8" s="15"/>
      <c r="F8" s="15"/>
      <c r="G8" s="93"/>
      <c r="H8" s="93"/>
      <c r="I8" s="93"/>
      <c r="K8" s="93"/>
      <c r="L8" s="22"/>
      <c r="M8" s="15"/>
      <c r="N8" s="15"/>
    </row>
    <row r="9" spans="1:14" s="1" customFormat="1" ht="15.75">
      <c r="A9" s="15"/>
      <c r="B9" s="15"/>
      <c r="C9" s="21"/>
      <c r="D9" s="21"/>
      <c r="E9" s="103" t="s">
        <v>177</v>
      </c>
      <c r="G9" s="22"/>
      <c r="H9" s="22"/>
      <c r="I9" s="22"/>
      <c r="K9" s="22"/>
      <c r="L9" s="22"/>
      <c r="M9" s="15"/>
      <c r="N9" s="15"/>
    </row>
    <row r="10" spans="1:14" s="7" customFormat="1" ht="15.75">
      <c r="A10" s="95"/>
      <c r="B10" s="95"/>
      <c r="C10" s="95"/>
      <c r="D10" s="95"/>
      <c r="E10" s="212" t="s">
        <v>2</v>
      </c>
      <c r="F10" s="212" t="s">
        <v>2</v>
      </c>
      <c r="G10" s="212" t="s">
        <v>101</v>
      </c>
      <c r="H10" s="212" t="s">
        <v>105</v>
      </c>
      <c r="I10" s="212" t="s">
        <v>176</v>
      </c>
      <c r="J10" s="212" t="s">
        <v>3</v>
      </c>
      <c r="K10" s="212" t="s">
        <v>4</v>
      </c>
      <c r="L10" s="95"/>
      <c r="M10" s="95"/>
      <c r="N10" s="95"/>
    </row>
    <row r="11" spans="1:14" s="7" customFormat="1" ht="15.75">
      <c r="A11" s="95"/>
      <c r="B11" s="95"/>
      <c r="C11" s="95"/>
      <c r="D11" s="94"/>
      <c r="E11" s="212" t="s">
        <v>5</v>
      </c>
      <c r="F11" s="212" t="s">
        <v>6</v>
      </c>
      <c r="G11" s="212" t="s">
        <v>102</v>
      </c>
      <c r="H11" s="212" t="s">
        <v>106</v>
      </c>
      <c r="I11" s="212" t="s">
        <v>175</v>
      </c>
      <c r="J11" s="212" t="s">
        <v>103</v>
      </c>
      <c r="K11" s="212" t="s">
        <v>104</v>
      </c>
      <c r="L11" s="95"/>
      <c r="M11" s="95"/>
      <c r="N11" s="95"/>
    </row>
    <row r="12" spans="1:14" s="7" customFormat="1" ht="15.75">
      <c r="A12" s="95"/>
      <c r="B12" s="95"/>
      <c r="C12" s="95"/>
      <c r="D12" s="94" t="s">
        <v>48</v>
      </c>
      <c r="E12" s="94" t="s">
        <v>1</v>
      </c>
      <c r="F12" s="94" t="s">
        <v>1</v>
      </c>
      <c r="G12" s="94" t="s">
        <v>1</v>
      </c>
      <c r="H12" s="94" t="s">
        <v>1</v>
      </c>
      <c r="I12" s="94" t="s">
        <v>1</v>
      </c>
      <c r="J12" s="94" t="s">
        <v>1</v>
      </c>
      <c r="K12" s="94" t="s">
        <v>1</v>
      </c>
      <c r="L12" s="95"/>
      <c r="M12" s="95"/>
      <c r="N12" s="95"/>
    </row>
    <row r="13" spans="1:14" s="194" customFormat="1" ht="15.75">
      <c r="A13" s="190" t="s">
        <v>66</v>
      </c>
      <c r="B13" s="190"/>
      <c r="C13" s="191"/>
      <c r="D13" s="192"/>
      <c r="E13" s="193"/>
      <c r="F13" s="193"/>
      <c r="G13" s="193"/>
      <c r="H13" s="193"/>
      <c r="I13" s="193"/>
      <c r="J13" s="193"/>
      <c r="K13" s="193"/>
      <c r="L13" s="191"/>
      <c r="M13" s="191"/>
      <c r="N13" s="191"/>
    </row>
    <row r="14" spans="1:14" s="194" customFormat="1" ht="15.75">
      <c r="A14" s="191" t="s">
        <v>107</v>
      </c>
      <c r="B14" s="191"/>
      <c r="C14" s="191"/>
      <c r="D14" s="192"/>
      <c r="E14" s="195">
        <v>55000</v>
      </c>
      <c r="F14" s="195">
        <v>1088</v>
      </c>
      <c r="G14" s="28">
        <v>0</v>
      </c>
      <c r="H14" s="195">
        <v>8434</v>
      </c>
      <c r="I14" s="195">
        <v>0</v>
      </c>
      <c r="J14" s="195">
        <v>3377</v>
      </c>
      <c r="K14" s="195">
        <f aca="true" t="shared" si="0" ref="K14:K20">SUM(E14:J14)</f>
        <v>67899</v>
      </c>
      <c r="L14" s="191"/>
      <c r="M14" s="191"/>
      <c r="N14" s="191"/>
    </row>
    <row r="15" spans="1:14" s="194" customFormat="1" ht="15.75">
      <c r="A15" s="196" t="s">
        <v>108</v>
      </c>
      <c r="B15" s="196"/>
      <c r="C15" s="191"/>
      <c r="D15" s="192"/>
      <c r="E15" s="197">
        <v>0</v>
      </c>
      <c r="F15" s="198">
        <v>0</v>
      </c>
      <c r="G15" s="198">
        <v>0</v>
      </c>
      <c r="H15" s="199">
        <v>-8434</v>
      </c>
      <c r="I15" s="199">
        <v>0</v>
      </c>
      <c r="J15" s="57">
        <v>8434</v>
      </c>
      <c r="K15" s="200">
        <f t="shared" si="0"/>
        <v>0</v>
      </c>
      <c r="L15" s="191"/>
      <c r="M15" s="191"/>
      <c r="N15" s="191"/>
    </row>
    <row r="16" spans="1:14" s="194" customFormat="1" ht="15.75">
      <c r="A16" s="191" t="s">
        <v>109</v>
      </c>
      <c r="B16" s="191"/>
      <c r="C16" s="191"/>
      <c r="D16" s="192"/>
      <c r="E16" s="201">
        <f aca="true" t="shared" si="1" ref="E16:J16">SUM(E14:E15)</f>
        <v>55000</v>
      </c>
      <c r="F16" s="201">
        <f t="shared" si="1"/>
        <v>1088</v>
      </c>
      <c r="G16" s="201">
        <f t="shared" si="1"/>
        <v>0</v>
      </c>
      <c r="H16" s="201">
        <f t="shared" si="1"/>
        <v>0</v>
      </c>
      <c r="I16" s="201">
        <f t="shared" si="1"/>
        <v>0</v>
      </c>
      <c r="J16" s="201">
        <f t="shared" si="1"/>
        <v>11811</v>
      </c>
      <c r="K16" s="195">
        <f t="shared" si="0"/>
        <v>67899</v>
      </c>
      <c r="L16" s="191"/>
      <c r="M16" s="191"/>
      <c r="N16" s="191"/>
    </row>
    <row r="17" spans="1:14" s="194" customFormat="1" ht="15.75">
      <c r="A17" s="191" t="s">
        <v>126</v>
      </c>
      <c r="B17" s="191"/>
      <c r="C17" s="191"/>
      <c r="D17" s="192"/>
      <c r="E17" s="201">
        <v>0</v>
      </c>
      <c r="F17" s="201">
        <v>0</v>
      </c>
      <c r="G17" s="201">
        <v>-48</v>
      </c>
      <c r="H17" s="201">
        <v>0</v>
      </c>
      <c r="I17" s="201">
        <v>0</v>
      </c>
      <c r="J17" s="201">
        <v>0</v>
      </c>
      <c r="K17" s="195">
        <f>SUM(E17:J17)</f>
        <v>-48</v>
      </c>
      <c r="L17" s="191"/>
      <c r="M17" s="191"/>
      <c r="N17" s="191"/>
    </row>
    <row r="18" spans="1:14" s="194" customFormat="1" ht="15.75">
      <c r="A18" s="191" t="s">
        <v>169</v>
      </c>
      <c r="B18" s="191"/>
      <c r="C18" s="191"/>
      <c r="D18" s="192"/>
      <c r="E18" s="201"/>
      <c r="F18" s="201"/>
      <c r="G18" s="201"/>
      <c r="H18" s="201">
        <v>0</v>
      </c>
      <c r="I18" s="201">
        <v>-80</v>
      </c>
      <c r="J18" s="201">
        <v>0</v>
      </c>
      <c r="K18" s="195">
        <f>SUM(E18:J18)</f>
        <v>-80</v>
      </c>
      <c r="L18" s="191"/>
      <c r="M18" s="191"/>
      <c r="N18" s="191"/>
    </row>
    <row r="19" spans="1:14" s="194" customFormat="1" ht="15.75">
      <c r="A19" s="191" t="s">
        <v>180</v>
      </c>
      <c r="B19" s="191"/>
      <c r="C19" s="191"/>
      <c r="D19" s="192"/>
      <c r="E19" s="201">
        <v>0</v>
      </c>
      <c r="F19" s="201">
        <v>0</v>
      </c>
      <c r="G19" s="201">
        <v>0</v>
      </c>
      <c r="H19" s="202">
        <v>0</v>
      </c>
      <c r="I19" s="202">
        <v>0</v>
      </c>
      <c r="J19" s="202">
        <f>+PNL!H24</f>
        <v>2448</v>
      </c>
      <c r="K19" s="195">
        <f t="shared" si="0"/>
        <v>2448</v>
      </c>
      <c r="L19" s="191"/>
      <c r="M19" s="191"/>
      <c r="N19" s="191"/>
    </row>
    <row r="20" spans="1:14" s="194" customFormat="1" ht="15.75">
      <c r="A20" s="191" t="s">
        <v>181</v>
      </c>
      <c r="B20" s="191"/>
      <c r="C20" s="191"/>
      <c r="D20" s="192"/>
      <c r="E20" s="201">
        <v>0</v>
      </c>
      <c r="F20" s="201">
        <v>0</v>
      </c>
      <c r="G20" s="201">
        <v>0</v>
      </c>
      <c r="H20" s="202">
        <v>0</v>
      </c>
      <c r="I20" s="202">
        <v>0</v>
      </c>
      <c r="J20" s="202">
        <v>-1099</v>
      </c>
      <c r="K20" s="195">
        <f t="shared" si="0"/>
        <v>-1099</v>
      </c>
      <c r="L20" s="191"/>
      <c r="M20" s="191"/>
      <c r="N20" s="191"/>
    </row>
    <row r="21" spans="1:14" s="194" customFormat="1" ht="10.5" customHeight="1">
      <c r="A21" s="191"/>
      <c r="B21" s="191"/>
      <c r="C21" s="191"/>
      <c r="D21" s="192"/>
      <c r="E21" s="203"/>
      <c r="F21" s="203"/>
      <c r="G21" s="203"/>
      <c r="H21" s="203"/>
      <c r="I21" s="203"/>
      <c r="J21" s="203"/>
      <c r="K21" s="203"/>
      <c r="L21" s="191"/>
      <c r="M21" s="191"/>
      <c r="N21" s="191"/>
    </row>
    <row r="22" spans="1:14" s="194" customFormat="1" ht="16.5" thickBot="1">
      <c r="A22" s="190" t="s">
        <v>160</v>
      </c>
      <c r="B22" s="190"/>
      <c r="C22" s="191"/>
      <c r="D22" s="192"/>
      <c r="E22" s="204">
        <f aca="true" t="shared" si="2" ref="E22:J22">SUM(E16:E20)</f>
        <v>55000</v>
      </c>
      <c r="F22" s="204">
        <f t="shared" si="2"/>
        <v>1088</v>
      </c>
      <c r="G22" s="204">
        <f t="shared" si="2"/>
        <v>-48</v>
      </c>
      <c r="H22" s="204">
        <f t="shared" si="2"/>
        <v>0</v>
      </c>
      <c r="I22" s="204">
        <f t="shared" si="2"/>
        <v>-80</v>
      </c>
      <c r="J22" s="204">
        <f t="shared" si="2"/>
        <v>13160</v>
      </c>
      <c r="K22" s="204">
        <f>SUM(E22:J22)</f>
        <v>69120</v>
      </c>
      <c r="L22" s="191"/>
      <c r="M22" s="191"/>
      <c r="N22" s="191"/>
    </row>
    <row r="23" spans="1:14" ht="16.5" thickTop="1">
      <c r="A23" s="96"/>
      <c r="B23" s="96"/>
      <c r="C23" s="96"/>
      <c r="D23" s="96"/>
      <c r="E23" s="106"/>
      <c r="F23" s="106"/>
      <c r="G23" s="106"/>
      <c r="H23" s="106"/>
      <c r="I23" s="106"/>
      <c r="J23" s="106"/>
      <c r="K23" s="106"/>
      <c r="L23" s="96"/>
      <c r="M23" s="96"/>
      <c r="N23" s="96"/>
    </row>
    <row r="24" spans="1:14" ht="15.75">
      <c r="A24" s="95" t="s">
        <v>110</v>
      </c>
      <c r="B24" s="95"/>
      <c r="C24" s="96"/>
      <c r="D24" s="96"/>
      <c r="E24" s="108" t="s">
        <v>111</v>
      </c>
      <c r="F24" s="106">
        <v>0</v>
      </c>
      <c r="G24" s="106">
        <v>0</v>
      </c>
      <c r="H24" s="106">
        <v>0</v>
      </c>
      <c r="I24" s="106">
        <v>0</v>
      </c>
      <c r="J24" s="106">
        <v>-13</v>
      </c>
      <c r="K24" s="106">
        <f>SUM(F24:J24)</f>
        <v>-13</v>
      </c>
      <c r="L24" s="96"/>
      <c r="M24" s="96"/>
      <c r="N24" s="96"/>
    </row>
    <row r="25" spans="1:14" ht="15.75">
      <c r="A25" s="96" t="s">
        <v>112</v>
      </c>
      <c r="B25" s="96"/>
      <c r="C25" s="96"/>
      <c r="D25" s="96"/>
      <c r="E25" s="106"/>
      <c r="F25" s="106"/>
      <c r="G25" s="106"/>
      <c r="H25" s="106"/>
      <c r="I25" s="106"/>
      <c r="J25" s="106"/>
      <c r="K25" s="106"/>
      <c r="L25" s="96"/>
      <c r="M25" s="96"/>
      <c r="N25" s="96"/>
    </row>
    <row r="26" spans="1:14" ht="15.75">
      <c r="A26" s="96" t="s">
        <v>129</v>
      </c>
      <c r="B26" s="96"/>
      <c r="C26" s="96"/>
      <c r="D26" s="96"/>
      <c r="L26" s="96"/>
      <c r="M26" s="96"/>
      <c r="N26" s="96"/>
    </row>
    <row r="27" spans="1:14" ht="15.75">
      <c r="A27" s="96" t="s">
        <v>130</v>
      </c>
      <c r="B27" s="96"/>
      <c r="C27" s="96"/>
      <c r="D27" s="205">
        <v>1</v>
      </c>
      <c r="E27" s="106">
        <v>45000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f>SUM(E27:J27)</f>
        <v>45000</v>
      </c>
      <c r="L27" s="96"/>
      <c r="M27" s="96"/>
      <c r="N27" s="96"/>
    </row>
    <row r="28" spans="1:14" ht="15.75">
      <c r="A28" s="96" t="s">
        <v>147</v>
      </c>
      <c r="B28" s="96"/>
      <c r="C28" s="96"/>
      <c r="D28" s="205"/>
      <c r="E28" s="106"/>
      <c r="F28" s="106"/>
      <c r="G28" s="106"/>
      <c r="H28" s="106"/>
      <c r="I28" s="106"/>
      <c r="J28" s="106"/>
      <c r="K28" s="106"/>
      <c r="L28" s="96"/>
      <c r="M28" s="96"/>
      <c r="N28" s="96"/>
    </row>
    <row r="29" spans="1:14" ht="15.75">
      <c r="A29" s="96" t="s">
        <v>148</v>
      </c>
      <c r="B29" s="96"/>
      <c r="C29" s="96"/>
      <c r="D29" s="205">
        <v>2</v>
      </c>
      <c r="E29" s="106">
        <v>10000</v>
      </c>
      <c r="F29" s="106">
        <v>3000</v>
      </c>
      <c r="G29" s="106">
        <v>0</v>
      </c>
      <c r="H29" s="106">
        <v>0</v>
      </c>
      <c r="I29" s="106">
        <v>0</v>
      </c>
      <c r="J29" s="106">
        <v>0</v>
      </c>
      <c r="K29" s="106">
        <f>SUM(E29:J29)</f>
        <v>13000</v>
      </c>
      <c r="L29" s="96"/>
      <c r="M29" s="96"/>
      <c r="N29" s="96"/>
    </row>
    <row r="30" spans="1:14" ht="15.75">
      <c r="A30" s="96" t="s">
        <v>149</v>
      </c>
      <c r="B30" s="96"/>
      <c r="C30" s="96"/>
      <c r="D30" s="205"/>
      <c r="E30" s="106">
        <v>0</v>
      </c>
      <c r="F30" s="106">
        <v>-1912</v>
      </c>
      <c r="G30" s="106">
        <v>0</v>
      </c>
      <c r="H30" s="106">
        <v>0</v>
      </c>
      <c r="I30" s="106">
        <v>0</v>
      </c>
      <c r="J30" s="106">
        <v>0</v>
      </c>
      <c r="K30" s="106">
        <f>SUM(E30:J30)</f>
        <v>-1912</v>
      </c>
      <c r="L30" s="96"/>
      <c r="M30" s="96"/>
      <c r="N30" s="96"/>
    </row>
    <row r="31" spans="1:14" ht="15.75">
      <c r="A31" s="96" t="s">
        <v>23</v>
      </c>
      <c r="B31" s="96"/>
      <c r="C31" s="96"/>
      <c r="D31" s="96"/>
      <c r="E31" s="106">
        <v>0</v>
      </c>
      <c r="F31" s="106">
        <v>0</v>
      </c>
      <c r="G31" s="106">
        <v>0</v>
      </c>
      <c r="H31" s="106">
        <v>8434</v>
      </c>
      <c r="I31" s="106">
        <v>0</v>
      </c>
      <c r="J31" s="106">
        <v>0</v>
      </c>
      <c r="K31" s="106">
        <f>SUM(E31:J31)</f>
        <v>8434</v>
      </c>
      <c r="L31" s="96"/>
      <c r="M31" s="96"/>
      <c r="N31" s="96"/>
    </row>
    <row r="32" spans="1:14" ht="15.75">
      <c r="A32" s="96" t="s">
        <v>180</v>
      </c>
      <c r="B32" s="96"/>
      <c r="C32" s="96"/>
      <c r="D32" s="96"/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97">
        <v>5040</v>
      </c>
      <c r="K32" s="106">
        <f>SUM(E32:J32)</f>
        <v>5040</v>
      </c>
      <c r="L32" s="96"/>
      <c r="M32" s="96"/>
      <c r="N32" s="96"/>
    </row>
    <row r="33" spans="1:14" ht="15.75">
      <c r="A33" s="96" t="s">
        <v>165</v>
      </c>
      <c r="B33" s="96"/>
      <c r="C33" s="96"/>
      <c r="D33" s="96"/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0">
        <v>-1650</v>
      </c>
      <c r="K33" s="210">
        <f>SUM(E33:J33)</f>
        <v>-1650</v>
      </c>
      <c r="L33" s="96"/>
      <c r="M33" s="96"/>
      <c r="N33" s="96"/>
    </row>
    <row r="34" spans="1:14" ht="10.5" customHeight="1">
      <c r="A34" s="96"/>
      <c r="B34" s="96"/>
      <c r="C34" s="96"/>
      <c r="D34" s="96"/>
      <c r="E34" s="97"/>
      <c r="F34" s="97"/>
      <c r="G34" s="97"/>
      <c r="H34" s="97"/>
      <c r="I34" s="97"/>
      <c r="J34" s="97"/>
      <c r="K34" s="97"/>
      <c r="L34" s="96"/>
      <c r="M34" s="96"/>
      <c r="N34" s="96"/>
    </row>
    <row r="35" spans="1:14" ht="16.5" thickBot="1">
      <c r="A35" s="190" t="s">
        <v>161</v>
      </c>
      <c r="B35" s="96"/>
      <c r="C35" s="96"/>
      <c r="D35" s="96"/>
      <c r="E35" s="98">
        <f>SUM(E25:E33)</f>
        <v>55000</v>
      </c>
      <c r="F35" s="206">
        <f aca="true" t="shared" si="3" ref="F35:K35">SUM(F24:F33)</f>
        <v>1088</v>
      </c>
      <c r="G35" s="109">
        <f t="shared" si="3"/>
        <v>0</v>
      </c>
      <c r="H35" s="98">
        <f t="shared" si="3"/>
        <v>8434</v>
      </c>
      <c r="I35" s="109">
        <f t="shared" si="3"/>
        <v>0</v>
      </c>
      <c r="J35" s="98">
        <f t="shared" si="3"/>
        <v>3377</v>
      </c>
      <c r="K35" s="98">
        <f t="shared" si="3"/>
        <v>67899</v>
      </c>
      <c r="L35" s="96"/>
      <c r="M35" s="96"/>
      <c r="N35" s="96"/>
    </row>
    <row r="36" spans="1:14" ht="16.5" thickTop="1">
      <c r="A36" s="96" t="s">
        <v>113</v>
      </c>
      <c r="B36" s="96"/>
      <c r="C36" s="96"/>
      <c r="D36" s="96"/>
      <c r="E36" s="97"/>
      <c r="F36" s="97"/>
      <c r="G36" s="97"/>
      <c r="H36" s="97"/>
      <c r="I36" s="97"/>
      <c r="J36" s="97"/>
      <c r="K36" s="97"/>
      <c r="L36" s="96"/>
      <c r="M36" s="96"/>
      <c r="N36" s="96"/>
    </row>
    <row r="37" spans="1:14" ht="15.75">
      <c r="A37" s="96"/>
      <c r="B37" s="96"/>
      <c r="C37" s="96"/>
      <c r="D37" s="96"/>
      <c r="E37" s="97"/>
      <c r="F37" s="97"/>
      <c r="G37" s="97"/>
      <c r="H37" s="97"/>
      <c r="I37" s="97"/>
      <c r="J37" s="97"/>
      <c r="K37" s="97"/>
      <c r="L37" s="96"/>
      <c r="M37" s="96"/>
      <c r="N37" s="96"/>
    </row>
    <row r="38" spans="1:14" ht="15.75">
      <c r="A38" s="78" t="s">
        <v>99</v>
      </c>
      <c r="B38" s="78"/>
      <c r="C38" s="69"/>
      <c r="D38" s="96"/>
      <c r="E38" s="97"/>
      <c r="F38" s="97"/>
      <c r="G38" s="97"/>
      <c r="H38" s="97"/>
      <c r="I38" s="97"/>
      <c r="J38" s="97"/>
      <c r="K38" s="97"/>
      <c r="L38" s="96"/>
      <c r="M38" s="96"/>
      <c r="N38" s="96"/>
    </row>
    <row r="39" spans="1:14" ht="15.75">
      <c r="A39" s="144">
        <v>1</v>
      </c>
      <c r="B39" s="144" t="s">
        <v>131</v>
      </c>
      <c r="C39" s="105"/>
      <c r="D39" s="96"/>
      <c r="E39" s="97"/>
      <c r="F39" s="97"/>
      <c r="G39" s="97"/>
      <c r="H39" s="97"/>
      <c r="I39" s="97"/>
      <c r="J39" s="97"/>
      <c r="K39" s="97"/>
      <c r="L39" s="96"/>
      <c r="M39" s="96"/>
      <c r="N39" s="96"/>
    </row>
    <row r="40" spans="1:14" ht="15.75">
      <c r="A40" s="78"/>
      <c r="B40" s="144" t="s">
        <v>132</v>
      </c>
      <c r="C40" s="46"/>
      <c r="D40" s="96"/>
      <c r="E40" s="97"/>
      <c r="F40" s="97"/>
      <c r="G40" s="97"/>
      <c r="H40" s="97"/>
      <c r="I40" s="97"/>
      <c r="J40" s="97"/>
      <c r="K40" s="97"/>
      <c r="L40" s="96"/>
      <c r="M40" s="96"/>
      <c r="N40" s="96"/>
    </row>
    <row r="41" spans="1:14" ht="15.75">
      <c r="A41" s="78"/>
      <c r="B41" s="144" t="s">
        <v>133</v>
      </c>
      <c r="C41" s="147"/>
      <c r="D41" s="96"/>
      <c r="E41" s="97"/>
      <c r="F41" s="97"/>
      <c r="G41" s="97"/>
      <c r="H41" s="97"/>
      <c r="I41" s="97"/>
      <c r="J41" s="97"/>
      <c r="K41" s="97"/>
      <c r="L41" s="96"/>
      <c r="M41" s="96"/>
      <c r="N41" s="96"/>
    </row>
    <row r="42" spans="1:14" ht="15.75">
      <c r="A42" s="96"/>
      <c r="B42" s="144" t="s">
        <v>134</v>
      </c>
      <c r="C42" s="96"/>
      <c r="D42" s="96"/>
      <c r="E42" s="97"/>
      <c r="F42" s="97"/>
      <c r="G42" s="97"/>
      <c r="H42" s="97"/>
      <c r="I42" s="97"/>
      <c r="J42" s="97"/>
      <c r="K42" s="97"/>
      <c r="L42" s="96"/>
      <c r="M42" s="96"/>
      <c r="N42" s="96"/>
    </row>
    <row r="43" spans="1:14" ht="15.75">
      <c r="A43" s="96"/>
      <c r="B43" s="144" t="s">
        <v>136</v>
      </c>
      <c r="C43" s="96"/>
      <c r="D43" s="96"/>
      <c r="E43" s="97"/>
      <c r="F43" s="97"/>
      <c r="G43" s="97"/>
      <c r="H43" s="97"/>
      <c r="I43" s="97"/>
      <c r="J43" s="97"/>
      <c r="K43" s="97"/>
      <c r="L43" s="96"/>
      <c r="M43" s="96"/>
      <c r="N43" s="96"/>
    </row>
    <row r="44" spans="1:14" ht="15.75">
      <c r="A44" s="96"/>
      <c r="B44" s="144" t="s">
        <v>135</v>
      </c>
      <c r="C44" s="96"/>
      <c r="D44" s="96"/>
      <c r="E44" s="97"/>
      <c r="F44" s="97"/>
      <c r="G44" s="97"/>
      <c r="H44" s="97"/>
      <c r="I44" s="97"/>
      <c r="J44" s="97"/>
      <c r="K44" s="97"/>
      <c r="L44" s="96"/>
      <c r="M44" s="96"/>
      <c r="N44" s="96"/>
    </row>
    <row r="45" spans="1:14" ht="15.75">
      <c r="A45" s="96"/>
      <c r="B45" s="144"/>
      <c r="C45" s="96"/>
      <c r="D45" s="96"/>
      <c r="E45" s="97"/>
      <c r="F45" s="97"/>
      <c r="G45" s="97"/>
      <c r="H45" s="97"/>
      <c r="I45" s="97"/>
      <c r="J45" s="97"/>
      <c r="K45" s="97"/>
      <c r="L45" s="96"/>
      <c r="M45" s="96"/>
      <c r="N45" s="96"/>
    </row>
    <row r="46" spans="1:14" ht="15.75">
      <c r="A46" s="207">
        <v>2</v>
      </c>
      <c r="B46" s="144" t="s">
        <v>150</v>
      </c>
      <c r="C46" s="96"/>
      <c r="D46" s="96"/>
      <c r="E46" s="97"/>
      <c r="F46" s="97"/>
      <c r="G46" s="97"/>
      <c r="H46" s="97"/>
      <c r="I46" s="97"/>
      <c r="J46" s="97"/>
      <c r="K46" s="97"/>
      <c r="L46" s="96"/>
      <c r="M46" s="96"/>
      <c r="N46" s="96"/>
    </row>
    <row r="47" spans="1:14" ht="15.75">
      <c r="A47" s="96"/>
      <c r="B47" s="144" t="s">
        <v>151</v>
      </c>
      <c r="C47" s="96"/>
      <c r="D47" s="96"/>
      <c r="E47" s="97"/>
      <c r="F47" s="97"/>
      <c r="G47" s="97"/>
      <c r="H47" s="97"/>
      <c r="I47" s="97"/>
      <c r="J47" s="97"/>
      <c r="K47" s="97"/>
      <c r="L47" s="96"/>
      <c r="M47" s="96"/>
      <c r="N47" s="96"/>
    </row>
    <row r="48" spans="1:14" ht="15.75">
      <c r="A48" s="96"/>
      <c r="B48" s="144" t="s">
        <v>152</v>
      </c>
      <c r="C48" s="96"/>
      <c r="D48" s="96"/>
      <c r="E48" s="97"/>
      <c r="F48" s="97"/>
      <c r="G48" s="97"/>
      <c r="H48" s="97"/>
      <c r="I48" s="97"/>
      <c r="J48" s="97"/>
      <c r="K48" s="97"/>
      <c r="L48" s="96"/>
      <c r="M48" s="96"/>
      <c r="N48" s="96"/>
    </row>
    <row r="49" spans="1:14" ht="15.75">
      <c r="A49" s="96"/>
      <c r="B49" s="144"/>
      <c r="C49" s="96"/>
      <c r="D49" s="96"/>
      <c r="E49" s="97"/>
      <c r="F49" s="97"/>
      <c r="G49" s="97"/>
      <c r="H49" s="97"/>
      <c r="I49" s="97"/>
      <c r="J49" s="97"/>
      <c r="K49" s="97"/>
      <c r="L49" s="96"/>
      <c r="M49" s="96"/>
      <c r="N49" s="96"/>
    </row>
    <row r="50" spans="1:14" s="1" customFormat="1" ht="15.75">
      <c r="A50" s="25" t="s">
        <v>166</v>
      </c>
      <c r="B50" s="25"/>
      <c r="C50" s="99"/>
      <c r="D50" s="99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s="1" customFormat="1" ht="15.75">
      <c r="A51" s="25" t="s">
        <v>168</v>
      </c>
      <c r="B51" s="25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 ht="15.75">
      <c r="A52" s="25" t="s">
        <v>167</v>
      </c>
      <c r="B52" s="25"/>
      <c r="C52" s="101"/>
      <c r="D52" s="101"/>
      <c r="E52" s="102"/>
      <c r="F52" s="102"/>
      <c r="G52" s="102"/>
      <c r="H52" s="102"/>
      <c r="I52" s="102"/>
      <c r="J52" s="102"/>
      <c r="K52" s="102"/>
      <c r="L52" s="101"/>
      <c r="M52" s="101"/>
      <c r="N52" s="101"/>
    </row>
    <row r="53" spans="1:14" ht="15.75">
      <c r="A53" s="101"/>
      <c r="B53" s="101"/>
      <c r="C53" s="101"/>
      <c r="D53" s="101"/>
      <c r="E53" s="102"/>
      <c r="F53" s="102"/>
      <c r="G53" s="102"/>
      <c r="H53" s="102"/>
      <c r="I53" s="102"/>
      <c r="J53" s="102"/>
      <c r="K53" s="102"/>
      <c r="L53" s="101"/>
      <c r="M53" s="101"/>
      <c r="N53" s="101"/>
    </row>
    <row r="54" spans="1:14" ht="15.75">
      <c r="A54" s="101"/>
      <c r="B54" s="101"/>
      <c r="C54" s="101"/>
      <c r="D54" s="101"/>
      <c r="E54" s="102"/>
      <c r="F54" s="102"/>
      <c r="G54" s="102"/>
      <c r="H54" s="102"/>
      <c r="I54" s="102"/>
      <c r="J54" s="102"/>
      <c r="K54" s="102"/>
      <c r="L54" s="101"/>
      <c r="M54" s="101"/>
      <c r="N54" s="101"/>
    </row>
    <row r="55" spans="1:14" ht="15.75">
      <c r="A55" s="101"/>
      <c r="B55" s="101"/>
      <c r="C55" s="101"/>
      <c r="D55" s="101"/>
      <c r="E55" s="102"/>
      <c r="F55" s="102"/>
      <c r="G55" s="102"/>
      <c r="H55" s="102"/>
      <c r="I55" s="102"/>
      <c r="J55" s="102"/>
      <c r="K55" s="102"/>
      <c r="L55" s="101"/>
      <c r="M55" s="101"/>
      <c r="N55" s="101"/>
    </row>
    <row r="56" spans="1:14" ht="15.75">
      <c r="A56" s="101"/>
      <c r="B56" s="101"/>
      <c r="C56" s="101"/>
      <c r="D56" s="101"/>
      <c r="E56" s="102"/>
      <c r="F56" s="102"/>
      <c r="G56" s="102"/>
      <c r="H56" s="102"/>
      <c r="I56" s="102"/>
      <c r="J56" s="102"/>
      <c r="K56" s="102"/>
      <c r="L56" s="101"/>
      <c r="M56" s="101"/>
      <c r="N56" s="101"/>
    </row>
    <row r="57" spans="1:14" ht="15.75">
      <c r="A57" s="101"/>
      <c r="B57" s="101"/>
      <c r="C57" s="101"/>
      <c r="D57" s="101"/>
      <c r="E57" s="102"/>
      <c r="F57" s="102"/>
      <c r="G57" s="102"/>
      <c r="H57" s="102"/>
      <c r="I57" s="102"/>
      <c r="J57" s="102"/>
      <c r="K57" s="102"/>
      <c r="L57" s="101"/>
      <c r="M57" s="101"/>
      <c r="N57" s="101"/>
    </row>
    <row r="58" spans="1:14" ht="15.75">
      <c r="A58" s="101"/>
      <c r="B58" s="101"/>
      <c r="C58" s="101"/>
      <c r="D58" s="101"/>
      <c r="E58" s="102"/>
      <c r="F58" s="102"/>
      <c r="G58" s="102"/>
      <c r="H58" s="102"/>
      <c r="I58" s="102"/>
      <c r="J58" s="102"/>
      <c r="K58" s="102"/>
      <c r="L58" s="101"/>
      <c r="M58" s="101"/>
      <c r="N58" s="101"/>
    </row>
    <row r="59" spans="1:14" ht="15.75">
      <c r="A59" s="101"/>
      <c r="B59" s="101"/>
      <c r="C59" s="101"/>
      <c r="D59" s="101"/>
      <c r="E59" s="102"/>
      <c r="F59" s="102"/>
      <c r="G59" s="102"/>
      <c r="H59" s="102"/>
      <c r="I59" s="102"/>
      <c r="J59" s="102"/>
      <c r="K59" s="102"/>
      <c r="L59" s="101"/>
      <c r="M59" s="101"/>
      <c r="N59" s="101"/>
    </row>
    <row r="60" spans="1:14" ht="15.75">
      <c r="A60" s="101"/>
      <c r="B60" s="101"/>
      <c r="C60" s="101"/>
      <c r="D60" s="101"/>
      <c r="E60" s="102"/>
      <c r="F60" s="102"/>
      <c r="G60" s="102"/>
      <c r="H60" s="102"/>
      <c r="I60" s="102"/>
      <c r="J60" s="102"/>
      <c r="K60" s="102"/>
      <c r="L60" s="101"/>
      <c r="M60" s="101"/>
      <c r="N60" s="101"/>
    </row>
    <row r="61" spans="1:14" ht="15.75">
      <c r="A61" s="101"/>
      <c r="B61" s="101"/>
      <c r="C61" s="101"/>
      <c r="D61" s="101"/>
      <c r="E61" s="102"/>
      <c r="F61" s="102"/>
      <c r="G61" s="102"/>
      <c r="H61" s="102"/>
      <c r="I61" s="102"/>
      <c r="J61" s="102"/>
      <c r="K61" s="102"/>
      <c r="L61" s="101"/>
      <c r="M61" s="101"/>
      <c r="N61" s="101"/>
    </row>
    <row r="62" spans="1:14" ht="15.75">
      <c r="A62" s="101"/>
      <c r="B62" s="101"/>
      <c r="C62" s="101"/>
      <c r="D62" s="101"/>
      <c r="E62" s="102"/>
      <c r="F62" s="102"/>
      <c r="G62" s="102"/>
      <c r="H62" s="102"/>
      <c r="I62" s="102"/>
      <c r="J62" s="102"/>
      <c r="K62" s="102"/>
      <c r="L62" s="101"/>
      <c r="M62" s="101"/>
      <c r="N62" s="101"/>
    </row>
    <row r="63" spans="1:14" ht="15.75">
      <c r="A63" s="101"/>
      <c r="B63" s="101"/>
      <c r="C63" s="101"/>
      <c r="D63" s="101"/>
      <c r="E63" s="102"/>
      <c r="F63" s="102"/>
      <c r="G63" s="102"/>
      <c r="H63" s="102"/>
      <c r="I63" s="102"/>
      <c r="J63" s="102"/>
      <c r="K63" s="102"/>
      <c r="L63" s="101"/>
      <c r="M63" s="101"/>
      <c r="N63" s="101"/>
    </row>
    <row r="64" spans="1:14" ht="15.75">
      <c r="A64" s="101"/>
      <c r="B64" s="101"/>
      <c r="C64" s="101"/>
      <c r="D64" s="101"/>
      <c r="E64" s="102"/>
      <c r="F64" s="102"/>
      <c r="G64" s="102"/>
      <c r="H64" s="102"/>
      <c r="I64" s="102"/>
      <c r="J64" s="102"/>
      <c r="K64" s="102"/>
      <c r="L64" s="101"/>
      <c r="M64" s="101"/>
      <c r="N64" s="101"/>
    </row>
    <row r="65" spans="1:14" ht="15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1:14" ht="15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1:14" ht="15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1:14" ht="15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</sheetData>
  <printOptions horizontalCentered="1"/>
  <pageMargins left="0.5905511811023623" right="0.3937007874015748" top="0.37" bottom="0.41" header="0" footer="0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workbookViewId="0" topLeftCell="A38">
      <selection activeCell="H57" sqref="H57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5.625" style="1" customWidth="1"/>
    <col min="6" max="6" width="8.125" style="1" customWidth="1"/>
    <col min="7" max="7" width="15.75390625" style="9" customWidth="1"/>
    <col min="8" max="8" width="15.75390625" style="1" customWidth="1"/>
    <col min="9" max="16384" width="8.00390625" style="1" customWidth="1"/>
  </cols>
  <sheetData>
    <row r="1" spans="1:13" ht="15.75">
      <c r="A1" s="10" t="s">
        <v>58</v>
      </c>
      <c r="B1" s="11"/>
      <c r="C1" s="12"/>
      <c r="D1" s="12"/>
      <c r="E1" s="12"/>
      <c r="F1" s="12"/>
      <c r="G1" s="13"/>
      <c r="H1" s="15"/>
      <c r="I1" s="110"/>
      <c r="J1" s="12"/>
      <c r="K1" s="6"/>
      <c r="L1" s="6"/>
      <c r="M1" s="6"/>
    </row>
    <row r="2" spans="1:13" ht="15.75">
      <c r="A2" s="16" t="s">
        <v>0</v>
      </c>
      <c r="B2" s="11"/>
      <c r="C2" s="12"/>
      <c r="D2" s="12"/>
      <c r="E2" s="12"/>
      <c r="F2" s="12"/>
      <c r="G2" s="13"/>
      <c r="H2" s="15"/>
      <c r="I2" s="110"/>
      <c r="J2" s="12"/>
      <c r="K2" s="6"/>
      <c r="L2" s="6"/>
      <c r="M2" s="6"/>
    </row>
    <row r="3" spans="1:13" ht="15.75">
      <c r="A3" s="17" t="s">
        <v>56</v>
      </c>
      <c r="B3" s="11"/>
      <c r="C3" s="12"/>
      <c r="D3" s="12"/>
      <c r="E3" s="12"/>
      <c r="F3" s="15"/>
      <c r="G3" s="166"/>
      <c r="H3" s="83"/>
      <c r="I3" s="19"/>
      <c r="J3" s="19"/>
      <c r="K3" s="6"/>
      <c r="L3" s="6"/>
      <c r="M3" s="6"/>
    </row>
    <row r="4" spans="1:10" ht="4.5" customHeight="1">
      <c r="A4" s="17"/>
      <c r="B4" s="21"/>
      <c r="C4" s="22"/>
      <c r="D4" s="22"/>
      <c r="E4" s="22"/>
      <c r="F4" s="22"/>
      <c r="G4" s="167"/>
      <c r="H4" s="111"/>
      <c r="I4" s="23"/>
      <c r="J4" s="23"/>
    </row>
    <row r="5" spans="1:10" ht="15.75">
      <c r="A5" s="17" t="s">
        <v>8</v>
      </c>
      <c r="B5" s="112"/>
      <c r="C5" s="113"/>
      <c r="D5" s="113"/>
      <c r="E5" s="113"/>
      <c r="F5" s="113"/>
      <c r="G5" s="168"/>
      <c r="H5" s="82"/>
      <c r="I5" s="15"/>
      <c r="J5" s="15"/>
    </row>
    <row r="6" spans="1:10" ht="15.75">
      <c r="A6" s="84" t="s">
        <v>157</v>
      </c>
      <c r="B6" s="112"/>
      <c r="C6" s="113"/>
      <c r="D6" s="113"/>
      <c r="E6" s="113"/>
      <c r="F6" s="113"/>
      <c r="G6" s="169"/>
      <c r="H6" s="113"/>
      <c r="I6" s="46"/>
      <c r="J6" s="46"/>
    </row>
    <row r="7" spans="1:10" ht="15.75">
      <c r="A7" s="16" t="s">
        <v>26</v>
      </c>
      <c r="B7" s="15"/>
      <c r="C7" s="15"/>
      <c r="D7" s="15"/>
      <c r="E7" s="15"/>
      <c r="F7" s="15"/>
      <c r="G7" s="24" t="s">
        <v>42</v>
      </c>
      <c r="H7" s="114" t="s">
        <v>116</v>
      </c>
      <c r="I7" s="15"/>
      <c r="J7" s="15"/>
    </row>
    <row r="8" spans="1:10" ht="15.75" hidden="1">
      <c r="A8" s="15"/>
      <c r="B8" s="15"/>
      <c r="C8" s="15"/>
      <c r="D8" s="15"/>
      <c r="E8" s="15"/>
      <c r="F8" s="15"/>
      <c r="G8" s="24"/>
      <c r="H8" s="114"/>
      <c r="I8" s="15"/>
      <c r="J8" s="15"/>
    </row>
    <row r="9" spans="1:10" ht="15.75">
      <c r="A9" s="15"/>
      <c r="B9" s="15"/>
      <c r="C9" s="56"/>
      <c r="D9" s="15"/>
      <c r="E9" s="15"/>
      <c r="F9" s="15"/>
      <c r="G9" s="170" t="s">
        <v>40</v>
      </c>
      <c r="H9" s="115" t="s">
        <v>40</v>
      </c>
      <c r="I9" s="15"/>
      <c r="J9" s="15"/>
    </row>
    <row r="10" spans="1:10" ht="15.75">
      <c r="A10" s="15"/>
      <c r="B10" s="15"/>
      <c r="C10" s="15"/>
      <c r="D10" s="15"/>
      <c r="E10" s="15"/>
      <c r="F10" s="15"/>
      <c r="G10" s="26" t="s">
        <v>156</v>
      </c>
      <c r="H10" s="116" t="s">
        <v>65</v>
      </c>
      <c r="I10" s="15"/>
      <c r="J10" s="15"/>
    </row>
    <row r="11" spans="1:10" ht="15.75">
      <c r="A11" s="15"/>
      <c r="B11" s="15"/>
      <c r="C11" s="15"/>
      <c r="D11" s="15"/>
      <c r="E11" s="15"/>
      <c r="F11" s="15"/>
      <c r="G11" s="24" t="s">
        <v>1</v>
      </c>
      <c r="H11" s="114" t="s">
        <v>1</v>
      </c>
      <c r="I11" s="15"/>
      <c r="J11" s="15"/>
    </row>
    <row r="12" spans="1:10" ht="15.75">
      <c r="A12" s="15"/>
      <c r="B12" s="117" t="s">
        <v>33</v>
      </c>
      <c r="C12" s="15"/>
      <c r="D12" s="15"/>
      <c r="E12" s="15"/>
      <c r="F12" s="15"/>
      <c r="G12" s="13"/>
      <c r="H12" s="15"/>
      <c r="I12" s="15"/>
      <c r="J12" s="15"/>
    </row>
    <row r="13" spans="1:10" ht="15.75">
      <c r="A13" s="29"/>
      <c r="B13" s="27" t="s">
        <v>9</v>
      </c>
      <c r="C13" s="15"/>
      <c r="D13" s="15"/>
      <c r="E13" s="15"/>
      <c r="F13" s="15"/>
      <c r="G13" s="28">
        <f>+PNL!H20</f>
        <v>3848</v>
      </c>
      <c r="H13" s="107">
        <v>8418</v>
      </c>
      <c r="I13" s="15"/>
      <c r="J13" s="15"/>
    </row>
    <row r="14" spans="1:10" ht="15.75">
      <c r="A14" s="29"/>
      <c r="B14" s="27" t="s">
        <v>10</v>
      </c>
      <c r="C14" s="15"/>
      <c r="D14" s="15"/>
      <c r="E14" s="15"/>
      <c r="F14" s="15"/>
      <c r="G14" s="28"/>
      <c r="H14" s="107"/>
      <c r="I14" s="15"/>
      <c r="J14" s="15"/>
    </row>
    <row r="15" spans="1:10" ht="15.75">
      <c r="A15" s="29"/>
      <c r="B15" s="31" t="s">
        <v>11</v>
      </c>
      <c r="C15" s="15"/>
      <c r="D15" s="15"/>
      <c r="E15" s="15"/>
      <c r="F15" s="15"/>
      <c r="G15" s="171">
        <v>8860</v>
      </c>
      <c r="H15" s="118">
        <v>7462</v>
      </c>
      <c r="I15" s="68"/>
      <c r="J15" s="68"/>
    </row>
    <row r="16" spans="1:10" ht="15.75">
      <c r="A16" s="119"/>
      <c r="B16" s="120" t="s">
        <v>12</v>
      </c>
      <c r="C16" s="68"/>
      <c r="D16" s="68"/>
      <c r="E16" s="68"/>
      <c r="F16" s="68"/>
      <c r="G16" s="172">
        <v>2527</v>
      </c>
      <c r="H16" s="121">
        <v>116</v>
      </c>
      <c r="I16" s="68"/>
      <c r="J16" s="68"/>
    </row>
    <row r="17" spans="1:10" s="4" customFormat="1" ht="15.75">
      <c r="A17" s="122"/>
      <c r="B17" s="117" t="s">
        <v>13</v>
      </c>
      <c r="C17" s="25"/>
      <c r="D17" s="25"/>
      <c r="E17" s="25"/>
      <c r="F17" s="25"/>
      <c r="G17" s="123">
        <f>SUM(G13:G16)</f>
        <v>15235</v>
      </c>
      <c r="H17" s="123">
        <f>+H13+H15+H16</f>
        <v>15996</v>
      </c>
      <c r="I17" s="25"/>
      <c r="J17" s="25"/>
    </row>
    <row r="18" spans="1:10" ht="8.25" customHeight="1">
      <c r="A18" s="29"/>
      <c r="B18" s="31"/>
      <c r="C18" s="15"/>
      <c r="D18" s="15"/>
      <c r="E18" s="15"/>
      <c r="F18" s="15"/>
      <c r="G18" s="32"/>
      <c r="H18" s="54"/>
      <c r="I18" s="15"/>
      <c r="J18" s="15"/>
    </row>
    <row r="19" spans="1:10" ht="15.75">
      <c r="A19" s="29"/>
      <c r="B19" s="31" t="s">
        <v>14</v>
      </c>
      <c r="C19" s="15"/>
      <c r="D19" s="15"/>
      <c r="E19" s="15"/>
      <c r="F19" s="15"/>
      <c r="G19" s="32"/>
      <c r="H19" s="54"/>
      <c r="I19" s="15"/>
      <c r="J19" s="15"/>
    </row>
    <row r="20" spans="1:10" ht="15.75">
      <c r="A20" s="29"/>
      <c r="B20" s="31" t="s">
        <v>122</v>
      </c>
      <c r="C20" s="15"/>
      <c r="D20" s="15"/>
      <c r="E20" s="15"/>
      <c r="F20" s="15"/>
      <c r="G20" s="171">
        <f>-1370-7062-13204+4877</f>
        <v>-16759</v>
      </c>
      <c r="H20" s="118">
        <v>-15375</v>
      </c>
      <c r="I20" s="68"/>
      <c r="J20" s="68"/>
    </row>
    <row r="21" spans="1:10" ht="15.75">
      <c r="A21" s="119"/>
      <c r="B21" s="120" t="s">
        <v>121</v>
      </c>
      <c r="C21" s="68"/>
      <c r="D21" s="68"/>
      <c r="E21" s="68"/>
      <c r="F21" s="68"/>
      <c r="G21" s="174">
        <f>7828+3598</f>
        <v>11426</v>
      </c>
      <c r="H21" s="124">
        <v>-1209</v>
      </c>
      <c r="I21" s="68"/>
      <c r="J21" s="68"/>
    </row>
    <row r="22" spans="1:10" s="4" customFormat="1" ht="15.75">
      <c r="A22" s="122"/>
      <c r="B22" s="117" t="s">
        <v>144</v>
      </c>
      <c r="C22" s="25"/>
      <c r="D22" s="25"/>
      <c r="E22" s="25"/>
      <c r="F22" s="25"/>
      <c r="G22" s="173">
        <f>SUM(G17:G21)</f>
        <v>9902</v>
      </c>
      <c r="H22" s="123">
        <f>SUM(H17:H21)</f>
        <v>-588</v>
      </c>
      <c r="I22" s="25"/>
      <c r="J22" s="25"/>
    </row>
    <row r="23" spans="1:10" ht="8.25" customHeight="1">
      <c r="A23" s="29"/>
      <c r="B23" s="31"/>
      <c r="C23" s="15"/>
      <c r="D23" s="15"/>
      <c r="E23" s="15"/>
      <c r="F23" s="15"/>
      <c r="G23" s="32"/>
      <c r="H23" s="54"/>
      <c r="I23" s="15"/>
      <c r="J23" s="15"/>
    </row>
    <row r="24" spans="1:10" ht="15.75">
      <c r="A24" s="29"/>
      <c r="B24" s="31" t="s">
        <v>30</v>
      </c>
      <c r="C24" s="15"/>
      <c r="D24" s="15"/>
      <c r="E24" s="15"/>
      <c r="F24" s="15"/>
      <c r="G24" s="32">
        <v>-1479</v>
      </c>
      <c r="H24" s="54">
        <v>-3755</v>
      </c>
      <c r="I24" s="15"/>
      <c r="J24" s="15"/>
    </row>
    <row r="25" spans="1:10" ht="15.75">
      <c r="A25" s="29"/>
      <c r="B25" s="31" t="s">
        <v>31</v>
      </c>
      <c r="C25" s="15"/>
      <c r="D25" s="15"/>
      <c r="E25" s="15"/>
      <c r="F25" s="15"/>
      <c r="G25" s="32">
        <v>-630</v>
      </c>
      <c r="H25" s="54">
        <v>-497</v>
      </c>
      <c r="I25" s="15"/>
      <c r="J25" s="15"/>
    </row>
    <row r="26" spans="1:10" s="4" customFormat="1" ht="15.75">
      <c r="A26" s="122"/>
      <c r="B26" s="117" t="s">
        <v>142</v>
      </c>
      <c r="C26" s="25"/>
      <c r="D26" s="25"/>
      <c r="E26" s="25"/>
      <c r="F26" s="25"/>
      <c r="G26" s="175">
        <f>SUM(G22:G25)</f>
        <v>7793</v>
      </c>
      <c r="H26" s="125">
        <f>SUM(H22:H25)</f>
        <v>-4840</v>
      </c>
      <c r="I26" s="25"/>
      <c r="J26" s="25"/>
    </row>
    <row r="27" spans="1:10" ht="9.75" customHeight="1">
      <c r="A27" s="29"/>
      <c r="B27" s="31"/>
      <c r="C27" s="15"/>
      <c r="D27" s="15"/>
      <c r="E27" s="15"/>
      <c r="F27" s="15"/>
      <c r="G27" s="32"/>
      <c r="H27" s="54"/>
      <c r="I27" s="15"/>
      <c r="J27" s="15"/>
    </row>
    <row r="28" spans="1:10" ht="15.75">
      <c r="A28" s="29"/>
      <c r="B28" s="117" t="s">
        <v>32</v>
      </c>
      <c r="C28" s="15"/>
      <c r="D28" s="15"/>
      <c r="E28" s="15"/>
      <c r="F28" s="15"/>
      <c r="G28" s="32"/>
      <c r="H28" s="54"/>
      <c r="I28" s="15"/>
      <c r="J28" s="15"/>
    </row>
    <row r="29" spans="1:10" ht="15.75">
      <c r="A29" s="29"/>
      <c r="B29" s="31" t="s">
        <v>34</v>
      </c>
      <c r="C29" s="15"/>
      <c r="D29" s="15"/>
      <c r="E29" s="15"/>
      <c r="F29" s="15"/>
      <c r="G29" s="208" t="s">
        <v>111</v>
      </c>
      <c r="H29" s="54">
        <v>-342</v>
      </c>
      <c r="I29" s="15"/>
      <c r="J29" s="15"/>
    </row>
    <row r="30" spans="1:10" ht="15.75">
      <c r="A30" s="29"/>
      <c r="B30" s="213" t="s">
        <v>178</v>
      </c>
      <c r="C30" s="15"/>
      <c r="D30" s="15"/>
      <c r="E30" s="15"/>
      <c r="F30" s="15"/>
      <c r="G30" s="208" t="s">
        <v>111</v>
      </c>
      <c r="H30" s="54">
        <v>0</v>
      </c>
      <c r="I30" s="15"/>
      <c r="J30" s="15"/>
    </row>
    <row r="31" spans="1:10" ht="15.75">
      <c r="A31" s="29"/>
      <c r="B31" s="31" t="s">
        <v>29</v>
      </c>
      <c r="C31" s="15"/>
      <c r="D31" s="15"/>
      <c r="E31" s="15"/>
      <c r="F31" s="15"/>
      <c r="G31" s="32">
        <v>-15397</v>
      </c>
      <c r="H31" s="54">
        <v>-5704</v>
      </c>
      <c r="I31" s="15"/>
      <c r="J31" s="15"/>
    </row>
    <row r="32" spans="1:10" ht="15.75">
      <c r="A32" s="29"/>
      <c r="B32" s="31" t="s">
        <v>35</v>
      </c>
      <c r="C32" s="15"/>
      <c r="D32" s="15"/>
      <c r="E32" s="15"/>
      <c r="F32" s="15"/>
      <c r="G32" s="32">
        <v>140</v>
      </c>
      <c r="H32" s="54">
        <v>4555</v>
      </c>
      <c r="I32" s="15"/>
      <c r="J32" s="15"/>
    </row>
    <row r="33" spans="1:10" ht="15.75">
      <c r="A33" s="29"/>
      <c r="B33" s="31" t="s">
        <v>36</v>
      </c>
      <c r="C33" s="15"/>
      <c r="D33" s="15"/>
      <c r="E33" s="15"/>
      <c r="F33" s="15"/>
      <c r="G33" s="32">
        <v>-3908</v>
      </c>
      <c r="H33" s="54">
        <v>-200</v>
      </c>
      <c r="I33" s="15"/>
      <c r="J33" s="15"/>
    </row>
    <row r="34" spans="1:10" s="4" customFormat="1" ht="15.75">
      <c r="A34" s="122"/>
      <c r="B34" s="117" t="s">
        <v>143</v>
      </c>
      <c r="C34" s="25"/>
      <c r="D34" s="25"/>
      <c r="E34" s="25"/>
      <c r="F34" s="25"/>
      <c r="G34" s="175">
        <f>SUM(G29:G33)</f>
        <v>-19165</v>
      </c>
      <c r="H34" s="125">
        <f>SUM(H29:H33)</f>
        <v>-1691</v>
      </c>
      <c r="I34" s="25"/>
      <c r="J34" s="25"/>
    </row>
    <row r="35" spans="1:10" ht="9" customHeight="1">
      <c r="A35" s="29"/>
      <c r="B35" s="31"/>
      <c r="C35" s="15"/>
      <c r="D35" s="15"/>
      <c r="E35" s="15"/>
      <c r="F35" s="15"/>
      <c r="G35" s="32"/>
      <c r="H35" s="54"/>
      <c r="I35" s="15"/>
      <c r="J35" s="15"/>
    </row>
    <row r="36" spans="1:10" ht="15.75">
      <c r="A36" s="29"/>
      <c r="B36" s="117" t="s">
        <v>37</v>
      </c>
      <c r="C36" s="15"/>
      <c r="D36" s="15"/>
      <c r="E36" s="15"/>
      <c r="F36" s="15"/>
      <c r="G36" s="32"/>
      <c r="H36" s="54"/>
      <c r="I36" s="15"/>
      <c r="J36" s="15"/>
    </row>
    <row r="37" spans="1:10" ht="15.75">
      <c r="A37" s="29"/>
      <c r="B37" s="31" t="s">
        <v>31</v>
      </c>
      <c r="C37" s="126"/>
      <c r="D37" s="15"/>
      <c r="E37" s="15"/>
      <c r="F37" s="15"/>
      <c r="G37" s="32">
        <v>-1877</v>
      </c>
      <c r="H37" s="54">
        <v>-1354</v>
      </c>
      <c r="I37" s="15"/>
      <c r="J37" s="15"/>
    </row>
    <row r="38" spans="1:10" ht="15.75">
      <c r="A38" s="29"/>
      <c r="B38" s="31" t="s">
        <v>38</v>
      </c>
      <c r="C38" s="126"/>
      <c r="D38" s="15"/>
      <c r="E38" s="15"/>
      <c r="F38" s="15"/>
      <c r="G38" s="32">
        <v>108</v>
      </c>
      <c r="H38" s="54">
        <v>122</v>
      </c>
      <c r="I38" s="15"/>
      <c r="J38" s="15"/>
    </row>
    <row r="39" spans="1:10" ht="15.75">
      <c r="A39" s="29"/>
      <c r="B39" s="31" t="s">
        <v>173</v>
      </c>
      <c r="C39" s="126"/>
      <c r="D39" s="15"/>
      <c r="E39" s="15"/>
      <c r="F39" s="15"/>
      <c r="G39" s="32">
        <v>25000</v>
      </c>
      <c r="H39" s="54">
        <v>0</v>
      </c>
      <c r="I39" s="15"/>
      <c r="J39" s="15"/>
    </row>
    <row r="40" spans="1:10" ht="15.75">
      <c r="A40" s="29"/>
      <c r="B40" s="31" t="s">
        <v>174</v>
      </c>
      <c r="C40" s="126"/>
      <c r="D40" s="15"/>
      <c r="E40" s="15"/>
      <c r="F40" s="15"/>
      <c r="G40" s="32">
        <v>-1004</v>
      </c>
      <c r="H40" s="54">
        <v>0</v>
      </c>
      <c r="I40" s="15"/>
      <c r="J40" s="15"/>
    </row>
    <row r="41" spans="1:10" ht="15.75">
      <c r="A41" s="29"/>
      <c r="B41" s="31" t="s">
        <v>117</v>
      </c>
      <c r="C41" s="126"/>
      <c r="D41" s="15"/>
      <c r="E41" s="15"/>
      <c r="F41" s="15"/>
      <c r="G41" s="32">
        <v>1634</v>
      </c>
      <c r="H41" s="54">
        <v>2624</v>
      </c>
      <c r="I41" s="15"/>
      <c r="J41" s="15"/>
    </row>
    <row r="42" spans="1:10" ht="15.75">
      <c r="A42" s="29"/>
      <c r="B42" s="31" t="s">
        <v>118</v>
      </c>
      <c r="C42" s="126"/>
      <c r="D42" s="15"/>
      <c r="E42" s="15"/>
      <c r="F42" s="15"/>
      <c r="G42" s="32">
        <v>-1127</v>
      </c>
      <c r="H42" s="54">
        <v>-1732</v>
      </c>
      <c r="I42" s="15"/>
      <c r="J42" s="15"/>
    </row>
    <row r="43" spans="1:10" ht="15.75">
      <c r="A43" s="29"/>
      <c r="B43" s="31" t="s">
        <v>119</v>
      </c>
      <c r="C43" s="126"/>
      <c r="D43" s="15"/>
      <c r="E43" s="15"/>
      <c r="F43" s="15"/>
      <c r="G43" s="32">
        <v>-5629</v>
      </c>
      <c r="H43" s="54">
        <v>-4498</v>
      </c>
      <c r="I43" s="15"/>
      <c r="J43" s="15"/>
    </row>
    <row r="44" spans="1:10" ht="15.75">
      <c r="A44" s="29"/>
      <c r="B44" s="72" t="s">
        <v>120</v>
      </c>
      <c r="C44" s="72"/>
      <c r="D44" s="72"/>
      <c r="E44" s="72"/>
      <c r="F44" s="72"/>
      <c r="G44" s="32">
        <v>-48</v>
      </c>
      <c r="H44" s="32">
        <v>0</v>
      </c>
      <c r="I44" s="15"/>
      <c r="J44" s="15"/>
    </row>
    <row r="45" spans="1:10" ht="15.75">
      <c r="A45" s="29"/>
      <c r="B45" s="72" t="s">
        <v>145</v>
      </c>
      <c r="C45" s="72"/>
      <c r="D45" s="72"/>
      <c r="E45" s="72"/>
      <c r="F45" s="72"/>
      <c r="G45" s="32">
        <v>0</v>
      </c>
      <c r="H45" s="32">
        <v>13000</v>
      </c>
      <c r="I45" s="15"/>
      <c r="J45" s="15"/>
    </row>
    <row r="46" spans="1:10" ht="15.75">
      <c r="A46" s="29"/>
      <c r="B46" s="72" t="s">
        <v>146</v>
      </c>
      <c r="C46" s="72"/>
      <c r="D46" s="72"/>
      <c r="E46" s="72"/>
      <c r="F46" s="72"/>
      <c r="G46" s="32">
        <v>0</v>
      </c>
      <c r="H46" s="32">
        <v>-1912</v>
      </c>
      <c r="I46" s="15"/>
      <c r="J46" s="15"/>
    </row>
    <row r="47" spans="1:10" ht="15.75">
      <c r="A47" s="29"/>
      <c r="B47" s="31" t="s">
        <v>154</v>
      </c>
      <c r="C47" s="126"/>
      <c r="D47" s="15"/>
      <c r="E47" s="15"/>
      <c r="F47" s="15"/>
      <c r="G47" s="32">
        <v>1203</v>
      </c>
      <c r="H47" s="54">
        <v>-905</v>
      </c>
      <c r="I47" s="15"/>
      <c r="J47" s="15"/>
    </row>
    <row r="48" spans="1:10" s="4" customFormat="1" ht="15.75">
      <c r="A48" s="122"/>
      <c r="B48" s="117" t="s">
        <v>182</v>
      </c>
      <c r="C48" s="25"/>
      <c r="D48" s="25"/>
      <c r="E48" s="25"/>
      <c r="F48" s="25"/>
      <c r="G48" s="175">
        <f>SUM(G37:G47)</f>
        <v>18260</v>
      </c>
      <c r="H48" s="125">
        <f>SUM(H37:H47)</f>
        <v>5345</v>
      </c>
      <c r="I48" s="25"/>
      <c r="J48" s="25"/>
    </row>
    <row r="49" spans="1:10" ht="10.5" customHeight="1">
      <c r="A49" s="29"/>
      <c r="B49" s="31"/>
      <c r="C49" s="15"/>
      <c r="D49" s="15"/>
      <c r="E49" s="15"/>
      <c r="F49" s="15"/>
      <c r="G49" s="32"/>
      <c r="H49" s="54"/>
      <c r="I49" s="15"/>
      <c r="J49" s="15"/>
    </row>
    <row r="50" spans="1:10" s="4" customFormat="1" ht="15.75">
      <c r="A50" s="122"/>
      <c r="B50" s="117" t="s">
        <v>15</v>
      </c>
      <c r="C50" s="25"/>
      <c r="D50" s="25"/>
      <c r="E50" s="25"/>
      <c r="F50" s="25"/>
      <c r="G50" s="176">
        <f>+G26+G34+G48</f>
        <v>6888</v>
      </c>
      <c r="H50" s="127">
        <f>+H26+H34+H48</f>
        <v>-1186</v>
      </c>
      <c r="I50" s="25"/>
      <c r="J50" s="25"/>
    </row>
    <row r="51" spans="1:10" ht="9.75" customHeight="1">
      <c r="A51" s="29"/>
      <c r="B51" s="31"/>
      <c r="C51" s="15"/>
      <c r="D51" s="15"/>
      <c r="E51" s="15"/>
      <c r="F51" s="15"/>
      <c r="G51" s="32"/>
      <c r="H51" s="127"/>
      <c r="I51" s="15"/>
      <c r="J51" s="15"/>
    </row>
    <row r="52" spans="1:10" ht="15.75">
      <c r="A52" s="29"/>
      <c r="B52" s="31" t="s">
        <v>183</v>
      </c>
      <c r="C52" s="15"/>
      <c r="D52" s="128"/>
      <c r="E52" s="129"/>
      <c r="F52" s="129"/>
      <c r="G52" s="177">
        <v>-1186</v>
      </c>
      <c r="H52" s="130">
        <v>0</v>
      </c>
      <c r="I52" s="129"/>
      <c r="J52" s="129"/>
    </row>
    <row r="53" spans="1:10" ht="15.75">
      <c r="A53" s="131"/>
      <c r="B53" s="31" t="s">
        <v>170</v>
      </c>
      <c r="C53" s="129"/>
      <c r="D53" s="129"/>
      <c r="E53" s="129"/>
      <c r="F53" s="129"/>
      <c r="G53" s="177">
        <v>-80</v>
      </c>
      <c r="H53" s="130">
        <v>0</v>
      </c>
      <c r="I53" s="129"/>
      <c r="J53" s="129"/>
    </row>
    <row r="54" spans="1:10" s="4" customFormat="1" ht="16.5" thickBot="1">
      <c r="A54" s="122"/>
      <c r="B54" s="117" t="s">
        <v>184</v>
      </c>
      <c r="C54" s="25"/>
      <c r="D54" s="25"/>
      <c r="E54" s="25"/>
      <c r="F54" s="114" t="s">
        <v>48</v>
      </c>
      <c r="G54" s="178">
        <f>+G50+G52+G53</f>
        <v>5622</v>
      </c>
      <c r="H54" s="132">
        <f>+H50+H52</f>
        <v>-1186</v>
      </c>
      <c r="I54" s="25"/>
      <c r="J54" s="25"/>
    </row>
    <row r="55" spans="1:10" ht="9" customHeight="1" thickTop="1">
      <c r="A55" s="29"/>
      <c r="B55" s="31"/>
      <c r="C55" s="15"/>
      <c r="D55" s="15"/>
      <c r="E55" s="15"/>
      <c r="F55" s="15"/>
      <c r="G55" s="179"/>
      <c r="H55" s="54"/>
      <c r="I55" s="15"/>
      <c r="J55" s="15"/>
    </row>
    <row r="56" spans="1:10" ht="14.25" customHeight="1">
      <c r="A56" s="29"/>
      <c r="B56" s="31" t="s">
        <v>155</v>
      </c>
      <c r="C56" s="15"/>
      <c r="D56" s="15"/>
      <c r="E56" s="15"/>
      <c r="F56" s="15"/>
      <c r="G56" s="179"/>
      <c r="H56" s="54"/>
      <c r="I56" s="15"/>
      <c r="J56" s="15"/>
    </row>
    <row r="57" spans="1:10" ht="9" customHeight="1">
      <c r="A57" s="29"/>
      <c r="B57" s="31"/>
      <c r="C57" s="15"/>
      <c r="D57" s="15"/>
      <c r="E57" s="15"/>
      <c r="F57" s="15"/>
      <c r="G57" s="179"/>
      <c r="H57" s="54"/>
      <c r="I57" s="15"/>
      <c r="J57" s="15"/>
    </row>
    <row r="58" spans="1:10" ht="15.75">
      <c r="A58" s="15"/>
      <c r="B58" s="133" t="s">
        <v>48</v>
      </c>
      <c r="C58" s="46"/>
      <c r="D58" s="46"/>
      <c r="E58" s="46"/>
      <c r="F58" s="46"/>
      <c r="G58" s="143" t="s">
        <v>1</v>
      </c>
      <c r="H58" s="143" t="s">
        <v>1</v>
      </c>
      <c r="I58" s="46"/>
      <c r="J58" s="46"/>
    </row>
    <row r="59" spans="1:10" ht="15.75">
      <c r="A59" s="46"/>
      <c r="B59" s="135" t="s">
        <v>45</v>
      </c>
      <c r="C59" s="46"/>
      <c r="D59" s="46"/>
      <c r="E59" s="46"/>
      <c r="F59" s="46"/>
      <c r="G59" s="180">
        <f>+'BS'!G22</f>
        <v>1052</v>
      </c>
      <c r="H59" s="136">
        <v>2256</v>
      </c>
      <c r="I59" s="46"/>
      <c r="J59" s="46"/>
    </row>
    <row r="60" spans="1:10" ht="15.75">
      <c r="A60" s="137"/>
      <c r="B60" s="135" t="s">
        <v>46</v>
      </c>
      <c r="C60" s="46"/>
      <c r="D60" s="46"/>
      <c r="E60" s="46"/>
      <c r="F60" s="46"/>
      <c r="G60" s="180">
        <f>+'BS'!G23</f>
        <v>6510</v>
      </c>
      <c r="H60" s="136">
        <v>3241</v>
      </c>
      <c r="I60" s="46"/>
      <c r="J60" s="46"/>
    </row>
    <row r="61" spans="1:10" ht="15.75">
      <c r="A61" s="137"/>
      <c r="B61" s="135" t="s">
        <v>186</v>
      </c>
      <c r="C61" s="46"/>
      <c r="D61" s="46"/>
      <c r="E61" s="46"/>
      <c r="F61" s="46"/>
      <c r="G61" s="181">
        <f>-'BS'!G50</f>
        <v>-888</v>
      </c>
      <c r="H61" s="138">
        <v>-4427</v>
      </c>
      <c r="I61" s="46"/>
      <c r="J61" s="46"/>
    </row>
    <row r="62" spans="1:10" ht="15.75">
      <c r="A62" s="137"/>
      <c r="B62" s="135"/>
      <c r="C62" s="46"/>
      <c r="D62" s="46"/>
      <c r="E62" s="46"/>
      <c r="F62" s="46"/>
      <c r="G62" s="182">
        <f>SUM(G59:G61)</f>
        <v>6674</v>
      </c>
      <c r="H62" s="134">
        <f>SUM(H59:H61)</f>
        <v>1070</v>
      </c>
      <c r="I62" s="46"/>
      <c r="J62" s="46"/>
    </row>
    <row r="63" spans="1:10" ht="15.75">
      <c r="A63" s="137"/>
      <c r="B63" s="135" t="s">
        <v>47</v>
      </c>
      <c r="C63" s="46"/>
      <c r="D63" s="46"/>
      <c r="E63" s="46"/>
      <c r="F63" s="46"/>
      <c r="G63" s="182">
        <f>-'BS'!G22</f>
        <v>-1052</v>
      </c>
      <c r="H63" s="134">
        <v>-2256</v>
      </c>
      <c r="I63" s="46"/>
      <c r="J63" s="46"/>
    </row>
    <row r="64" spans="1:10" ht="16.5" thickBot="1">
      <c r="A64" s="46"/>
      <c r="B64" s="139"/>
      <c r="C64" s="46"/>
      <c r="D64" s="46"/>
      <c r="E64" s="46"/>
      <c r="F64" s="46"/>
      <c r="G64" s="183">
        <f>SUM(G62:G63)</f>
        <v>5622</v>
      </c>
      <c r="H64" s="140">
        <f>SUM(H62:H63)</f>
        <v>-1186</v>
      </c>
      <c r="I64" s="46"/>
      <c r="J64" s="46"/>
    </row>
    <row r="65" spans="1:10" ht="16.5" thickTop="1">
      <c r="A65" s="46"/>
      <c r="B65" s="139"/>
      <c r="C65" s="46"/>
      <c r="D65" s="46"/>
      <c r="E65" s="46"/>
      <c r="F65" s="46"/>
      <c r="G65" s="184"/>
      <c r="H65" s="184"/>
      <c r="I65" s="46"/>
      <c r="J65" s="46"/>
    </row>
    <row r="66" spans="1:10" ht="15.75">
      <c r="A66" s="25" t="s">
        <v>124</v>
      </c>
      <c r="B66" s="141"/>
      <c r="C66" s="25"/>
      <c r="D66" s="25"/>
      <c r="E66" s="25"/>
      <c r="F66" s="25"/>
      <c r="G66" s="185"/>
      <c r="H66" s="25"/>
      <c r="I66" s="15"/>
      <c r="J66" s="15"/>
    </row>
    <row r="67" spans="1:10" ht="15.75">
      <c r="A67" s="25" t="s">
        <v>127</v>
      </c>
      <c r="B67" s="142"/>
      <c r="C67" s="15"/>
      <c r="D67" s="15"/>
      <c r="E67" s="15"/>
      <c r="F67" s="15"/>
      <c r="G67" s="13"/>
      <c r="H67" s="15"/>
      <c r="I67" s="15"/>
      <c r="J67" s="15"/>
    </row>
    <row r="68" spans="1:10" ht="15.75">
      <c r="A68" s="25" t="s">
        <v>128</v>
      </c>
      <c r="B68" s="142"/>
      <c r="C68" s="15"/>
      <c r="D68" s="15"/>
      <c r="E68" s="15"/>
      <c r="F68" s="15"/>
      <c r="G68" s="13"/>
      <c r="H68" s="15"/>
      <c r="I68" s="15"/>
      <c r="J68" s="15"/>
    </row>
    <row r="69" spans="1:10" ht="15.75">
      <c r="A69" s="15"/>
      <c r="B69" s="142"/>
      <c r="C69" s="15"/>
      <c r="D69" s="15"/>
      <c r="E69" s="15"/>
      <c r="F69" s="15"/>
      <c r="G69" s="13"/>
      <c r="H69" s="15"/>
      <c r="I69" s="15"/>
      <c r="J69" s="15"/>
    </row>
    <row r="70" spans="1:10" ht="15.75">
      <c r="A70" s="15"/>
      <c r="B70" s="142"/>
      <c r="C70" s="15"/>
      <c r="D70" s="15"/>
      <c r="E70" s="15"/>
      <c r="F70" s="15"/>
      <c r="G70" s="13"/>
      <c r="H70" s="15"/>
      <c r="I70" s="15"/>
      <c r="J70" s="15"/>
    </row>
    <row r="71" spans="1:10" ht="15.75">
      <c r="A71" s="15"/>
      <c r="B71" s="142"/>
      <c r="C71" s="15"/>
      <c r="D71" s="15"/>
      <c r="E71" s="15"/>
      <c r="F71" s="15"/>
      <c r="G71" s="13"/>
      <c r="H71" s="15"/>
      <c r="I71" s="15"/>
      <c r="J71" s="15"/>
    </row>
    <row r="72" spans="1:10" ht="15.75">
      <c r="A72" s="15"/>
      <c r="B72" s="142"/>
      <c r="C72" s="15"/>
      <c r="D72" s="15"/>
      <c r="E72" s="15"/>
      <c r="F72" s="15"/>
      <c r="G72" s="13"/>
      <c r="H72" s="15"/>
      <c r="I72" s="15"/>
      <c r="J72" s="15"/>
    </row>
    <row r="73" spans="1:10" ht="15.75">
      <c r="A73" s="15"/>
      <c r="B73" s="142"/>
      <c r="C73" s="15"/>
      <c r="D73" s="15"/>
      <c r="E73" s="15"/>
      <c r="F73" s="15"/>
      <c r="G73" s="13"/>
      <c r="H73" s="15"/>
      <c r="I73" s="15"/>
      <c r="J73" s="15"/>
    </row>
    <row r="74" spans="1:10" ht="15.75">
      <c r="A74" s="15"/>
      <c r="B74" s="142"/>
      <c r="C74" s="15"/>
      <c r="D74" s="15"/>
      <c r="E74" s="15"/>
      <c r="F74" s="15"/>
      <c r="G74" s="13"/>
      <c r="H74" s="15"/>
      <c r="I74" s="15"/>
      <c r="J74" s="15"/>
    </row>
    <row r="75" spans="1:10" ht="15.75">
      <c r="A75" s="15"/>
      <c r="B75" s="142"/>
      <c r="C75" s="15"/>
      <c r="D75" s="15"/>
      <c r="E75" s="15"/>
      <c r="F75" s="15"/>
      <c r="G75" s="13"/>
      <c r="H75" s="15"/>
      <c r="I75" s="15"/>
      <c r="J75" s="15"/>
    </row>
    <row r="76" spans="1:10" ht="15.75">
      <c r="A76" s="15"/>
      <c r="B76" s="142"/>
      <c r="C76" s="15"/>
      <c r="D76" s="15"/>
      <c r="E76" s="15"/>
      <c r="F76" s="15"/>
      <c r="G76" s="13"/>
      <c r="H76" s="15"/>
      <c r="I76" s="15"/>
      <c r="J76" s="15"/>
    </row>
    <row r="77" spans="1:10" ht="15.75">
      <c r="A77" s="15"/>
      <c r="B77" s="142"/>
      <c r="C77" s="15"/>
      <c r="D77" s="15"/>
      <c r="E77" s="15"/>
      <c r="F77" s="15"/>
      <c r="G77" s="13"/>
      <c r="H77" s="15"/>
      <c r="I77" s="15"/>
      <c r="J77" s="15"/>
    </row>
    <row r="78" spans="1:10" ht="15.75">
      <c r="A78" s="15"/>
      <c r="B78" s="142"/>
      <c r="C78" s="15"/>
      <c r="D78" s="15"/>
      <c r="E78" s="15"/>
      <c r="F78" s="15"/>
      <c r="G78" s="13"/>
      <c r="H78" s="15"/>
      <c r="I78" s="15"/>
      <c r="J78" s="15"/>
    </row>
    <row r="79" spans="1:10" ht="15.75">
      <c r="A79" s="15"/>
      <c r="B79" s="142"/>
      <c r="C79" s="15"/>
      <c r="D79" s="15"/>
      <c r="E79" s="15"/>
      <c r="F79" s="15"/>
      <c r="G79" s="13"/>
      <c r="H79" s="15"/>
      <c r="I79" s="15"/>
      <c r="J79" s="15"/>
    </row>
    <row r="80" spans="1:10" ht="15.75">
      <c r="A80" s="15"/>
      <c r="B80" s="142"/>
      <c r="C80" s="15"/>
      <c r="D80" s="15"/>
      <c r="E80" s="15"/>
      <c r="F80" s="15"/>
      <c r="G80" s="13"/>
      <c r="H80" s="15"/>
      <c r="I80" s="15"/>
      <c r="J80" s="1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spans="2:8" ht="15">
      <c r="B105" s="5"/>
      <c r="G105" s="9" t="s">
        <v>57</v>
      </c>
      <c r="H105" s="1" t="s">
        <v>57</v>
      </c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  <row r="602" ht="15">
      <c r="B602" s="5"/>
    </row>
    <row r="603" ht="15">
      <c r="B603" s="5"/>
    </row>
  </sheetData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tankl</cp:lastModifiedBy>
  <cp:lastPrinted>2007-02-27T01:21:24Z</cp:lastPrinted>
  <dcterms:created xsi:type="dcterms:W3CDTF">2000-10-13T07:44:50Z</dcterms:created>
  <dcterms:modified xsi:type="dcterms:W3CDTF">2007-02-27T10:10:36Z</dcterms:modified>
  <cp:category/>
  <cp:version/>
  <cp:contentType/>
  <cp:contentStatus/>
</cp:coreProperties>
</file>